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59_JULIO DE 2017\7. JULIO 2017\CL 83 - CR 2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47" i="4689" l="1"/>
  <c r="N48" i="4689"/>
  <c r="M47" i="4689"/>
  <c r="M48" i="4689"/>
  <c r="L47" i="4689"/>
  <c r="L48" i="4689"/>
  <c r="K47" i="4689"/>
  <c r="K48" i="4689"/>
  <c r="N46" i="4689"/>
  <c r="L46" i="4689"/>
  <c r="K46" i="4689"/>
  <c r="F49" i="4689"/>
  <c r="G49" i="4689"/>
  <c r="M46" i="4689" s="1"/>
  <c r="H49" i="4689"/>
  <c r="E49" i="4689"/>
  <c r="N37" i="4689"/>
  <c r="N38" i="4689"/>
  <c r="M37" i="4689"/>
  <c r="M38" i="4689"/>
  <c r="L37" i="4689"/>
  <c r="L38" i="4689"/>
  <c r="K37" i="4689"/>
  <c r="K38" i="4689"/>
  <c r="N36" i="4689"/>
  <c r="M36" i="4689"/>
  <c r="L36" i="4689"/>
  <c r="K36" i="4689"/>
  <c r="F39" i="4689"/>
  <c r="G39" i="4689"/>
  <c r="H39" i="4689"/>
  <c r="E39" i="4689"/>
  <c r="N27" i="4689"/>
  <c r="N28" i="4689"/>
  <c r="M27" i="4689"/>
  <c r="M28" i="4689"/>
  <c r="L27" i="4689"/>
  <c r="L28" i="4689"/>
  <c r="K27" i="4689"/>
  <c r="K28" i="4689"/>
  <c r="N26" i="4689"/>
  <c r="M26" i="4689"/>
  <c r="L26" i="4689"/>
  <c r="K26" i="4689"/>
  <c r="F29" i="4689"/>
  <c r="G29" i="4689"/>
  <c r="H29" i="4689"/>
  <c r="E29" i="4689"/>
  <c r="N17" i="4689"/>
  <c r="N18" i="4689"/>
  <c r="M17" i="4689"/>
  <c r="M18" i="4689"/>
  <c r="L17" i="4689"/>
  <c r="L18" i="4689"/>
  <c r="K17" i="4689"/>
  <c r="K18" i="4689"/>
  <c r="N16" i="4689"/>
  <c r="M16" i="4689"/>
  <c r="L16" i="4689"/>
  <c r="K16" i="4689"/>
  <c r="F19" i="4689"/>
  <c r="G19" i="4689"/>
  <c r="H19" i="4689"/>
  <c r="E19" i="4689"/>
  <c r="W27" i="4677" l="1"/>
  <c r="X27" i="4677"/>
  <c r="Y27" i="4677"/>
  <c r="V27" i="4677"/>
  <c r="Z26" i="4677"/>
  <c r="W26" i="4677"/>
  <c r="X26" i="4677"/>
  <c r="Y26" i="4677"/>
  <c r="V26" i="4677"/>
  <c r="W27" i="4686"/>
  <c r="X27" i="4686"/>
  <c r="Y27" i="4686"/>
  <c r="W26" i="4686"/>
  <c r="X26" i="4686"/>
  <c r="Z26" i="4686" s="1"/>
  <c r="Y26" i="4686"/>
  <c r="V26" i="4686"/>
  <c r="W17" i="4684"/>
  <c r="X17" i="4684"/>
  <c r="Y17" i="4684"/>
  <c r="V17" i="4684"/>
  <c r="Z16" i="4684"/>
  <c r="W16" i="4684"/>
  <c r="X16" i="4684"/>
  <c r="Y16" i="4684"/>
  <c r="V16" i="4684"/>
  <c r="W17" i="4678"/>
  <c r="X17" i="4678"/>
  <c r="Y17" i="4678"/>
  <c r="V17" i="4678"/>
  <c r="Z16" i="4678"/>
  <c r="W16" i="4678"/>
  <c r="X16" i="4678"/>
  <c r="Y16" i="4678"/>
  <c r="V16" i="4678"/>
  <c r="V27" i="4686" l="1"/>
  <c r="AI30" i="4688"/>
  <c r="AH30" i="4688"/>
  <c r="AG30" i="4688"/>
  <c r="AB30" i="4688"/>
  <c r="AA30" i="4688"/>
  <c r="Z30" i="4688"/>
  <c r="Y30" i="4688"/>
  <c r="X30" i="4688"/>
  <c r="W30" i="4688"/>
  <c r="V30" i="4688"/>
  <c r="U30" i="4688"/>
  <c r="T30" i="4688"/>
  <c r="S30" i="4688"/>
  <c r="R30" i="4688"/>
  <c r="Q30" i="4688"/>
  <c r="P30" i="4688"/>
  <c r="K30" i="4688"/>
  <c r="J30" i="4688"/>
  <c r="I30" i="4688"/>
  <c r="H30" i="4688"/>
  <c r="G30" i="4688"/>
  <c r="F30" i="4688"/>
  <c r="E30" i="4688"/>
  <c r="AO29" i="4688"/>
  <c r="AN29" i="4688"/>
  <c r="AM29" i="4688"/>
  <c r="AI29" i="4688"/>
  <c r="AH29" i="4688"/>
  <c r="AG29" i="4688"/>
  <c r="AF29" i="4688"/>
  <c r="AE29" i="4688"/>
  <c r="AD29" i="4688"/>
  <c r="AB29" i="4688"/>
  <c r="AA29" i="4688"/>
  <c r="Z29" i="4688"/>
  <c r="Y29" i="4688"/>
  <c r="X29" i="4688"/>
  <c r="W29" i="4688"/>
  <c r="V29" i="4688"/>
  <c r="U29" i="4688"/>
  <c r="T29" i="4688"/>
  <c r="S29" i="4688"/>
  <c r="R29" i="4688"/>
  <c r="Q29" i="4688"/>
  <c r="P29" i="4688"/>
  <c r="O29" i="4688"/>
  <c r="N29" i="4688"/>
  <c r="M29" i="4688"/>
  <c r="K29" i="4688"/>
  <c r="J29" i="4688"/>
  <c r="I29" i="4688"/>
  <c r="H29" i="4688"/>
  <c r="G29" i="4688"/>
  <c r="F29" i="4688"/>
  <c r="E29" i="4688"/>
  <c r="D29" i="4688"/>
  <c r="C29" i="4688"/>
  <c r="B29" i="4688"/>
  <c r="AJ26" i="4688"/>
  <c r="AI26" i="4688"/>
  <c r="AH26" i="4688"/>
  <c r="AG26" i="4688"/>
  <c r="AB26" i="4688"/>
  <c r="AA26" i="4688"/>
  <c r="Z26" i="4688"/>
  <c r="Y26" i="4688"/>
  <c r="X26" i="4688"/>
  <c r="W26" i="4688"/>
  <c r="V26" i="4688"/>
  <c r="U26" i="4688"/>
  <c r="T26" i="4688"/>
  <c r="S26" i="4688"/>
  <c r="R26" i="4688"/>
  <c r="Q26" i="4688"/>
  <c r="P26" i="4688"/>
  <c r="K26" i="4688"/>
  <c r="J26" i="4688"/>
  <c r="I26" i="4688"/>
  <c r="H26" i="4688"/>
  <c r="G26" i="4688"/>
  <c r="F26" i="4688"/>
  <c r="E26" i="4688"/>
  <c r="AO25" i="4688"/>
  <c r="AN25" i="4688"/>
  <c r="AM25" i="4688"/>
  <c r="AJ25" i="4688"/>
  <c r="AI25" i="4688"/>
  <c r="AH25" i="4688"/>
  <c r="AG25" i="4688"/>
  <c r="AF25" i="4688"/>
  <c r="AE25" i="4688"/>
  <c r="AD25" i="4688"/>
  <c r="AB25" i="4688"/>
  <c r="AA25" i="4688"/>
  <c r="Z25" i="4688"/>
  <c r="Y25" i="4688"/>
  <c r="X25" i="4688"/>
  <c r="W25" i="4688"/>
  <c r="V25" i="4688"/>
  <c r="U25" i="4688"/>
  <c r="T25" i="4688"/>
  <c r="S25" i="4688"/>
  <c r="R25" i="4688"/>
  <c r="Q25" i="4688"/>
  <c r="P25" i="4688"/>
  <c r="O25" i="4688"/>
  <c r="N25" i="4688"/>
  <c r="M25" i="4688"/>
  <c r="K25" i="4688"/>
  <c r="J25" i="4688"/>
  <c r="I25" i="4688"/>
  <c r="H25" i="4688"/>
  <c r="G25" i="4688"/>
  <c r="F25" i="4688"/>
  <c r="E25" i="4688"/>
  <c r="D25" i="4688"/>
  <c r="C25" i="4688"/>
  <c r="B25" i="4688"/>
  <c r="AO22" i="4688"/>
  <c r="AI22" i="4688"/>
  <c r="AH22" i="4688"/>
  <c r="AG22" i="4688"/>
  <c r="AB22" i="4688"/>
  <c r="AA22" i="4688"/>
  <c r="Z22" i="4688"/>
  <c r="Y22" i="4688"/>
  <c r="X22" i="4688"/>
  <c r="W22" i="4688"/>
  <c r="V22" i="4688"/>
  <c r="U22" i="4688"/>
  <c r="T22" i="4688"/>
  <c r="S22" i="4688"/>
  <c r="R22" i="4688"/>
  <c r="Q22" i="4688"/>
  <c r="P22" i="4688"/>
  <c r="K22" i="4688"/>
  <c r="J22" i="4688"/>
  <c r="I22" i="4688"/>
  <c r="H22" i="4688"/>
  <c r="G22" i="4688"/>
  <c r="F22" i="4688"/>
  <c r="E22" i="4688"/>
  <c r="AO21" i="4688"/>
  <c r="AN21" i="4688"/>
  <c r="AM21" i="4688"/>
  <c r="AL21" i="4688"/>
  <c r="AJ21" i="4688"/>
  <c r="AI21" i="4688"/>
  <c r="AH21" i="4688"/>
  <c r="AG21" i="4688"/>
  <c r="AF21" i="4688"/>
  <c r="AE21" i="4688"/>
  <c r="AD21" i="4688"/>
  <c r="AB21" i="4688"/>
  <c r="AA21" i="4688"/>
  <c r="Z21" i="4688"/>
  <c r="Y21" i="4688"/>
  <c r="X21" i="4688"/>
  <c r="W21" i="4688"/>
  <c r="V21" i="4688"/>
  <c r="U21" i="4688"/>
  <c r="T21" i="4688"/>
  <c r="S21" i="4688"/>
  <c r="R21" i="4688"/>
  <c r="Q21" i="4688"/>
  <c r="P21" i="4688"/>
  <c r="O21" i="4688"/>
  <c r="N21" i="4688"/>
  <c r="M21" i="4688"/>
  <c r="K21" i="4688"/>
  <c r="J21" i="4688"/>
  <c r="I21" i="4688"/>
  <c r="H21" i="4688"/>
  <c r="G21" i="4688"/>
  <c r="F21" i="4688"/>
  <c r="E21" i="4688"/>
  <c r="D21" i="4688"/>
  <c r="C21" i="4688"/>
  <c r="B21" i="4688"/>
  <c r="BW20" i="4688"/>
  <c r="BV20" i="4688"/>
  <c r="BU20" i="4688"/>
  <c r="BQ20" i="4688"/>
  <c r="BP20" i="4688"/>
  <c r="BO20" i="4688"/>
  <c r="BN20" i="4688"/>
  <c r="BM20" i="4688"/>
  <c r="BL20" i="4688"/>
  <c r="BK20" i="4688"/>
  <c r="BJ20" i="4688"/>
  <c r="BI20" i="4688"/>
  <c r="BH20" i="4688"/>
  <c r="BG20" i="4688"/>
  <c r="BF20" i="4688"/>
  <c r="BE20" i="4688"/>
  <c r="BA20" i="4688"/>
  <c r="AZ20" i="4688"/>
  <c r="AY20" i="4688"/>
  <c r="AX20" i="4688"/>
  <c r="AW20" i="4688"/>
  <c r="AV20" i="4688"/>
  <c r="AU20" i="4688"/>
  <c r="CC19" i="4688"/>
  <c r="BW19" i="4688"/>
  <c r="BV19" i="4688"/>
  <c r="BU19" i="4688"/>
  <c r="BQ19" i="4688"/>
  <c r="BP19" i="4688"/>
  <c r="BO19" i="4688"/>
  <c r="BN19" i="4688"/>
  <c r="BM19" i="4688"/>
  <c r="BL19" i="4688"/>
  <c r="BK19" i="4688"/>
  <c r="BJ19" i="4688"/>
  <c r="BI19" i="4688"/>
  <c r="BH19" i="4688"/>
  <c r="BG19" i="4688"/>
  <c r="BF19" i="4688"/>
  <c r="BE19" i="4688"/>
  <c r="BA19" i="4688"/>
  <c r="AZ19" i="4688"/>
  <c r="AY19" i="4688"/>
  <c r="AX19" i="4688"/>
  <c r="AW19" i="4688"/>
  <c r="AV19" i="4688"/>
  <c r="AU19" i="4688"/>
  <c r="BX18" i="4688"/>
  <c r="BW18" i="4688"/>
  <c r="BV18" i="4688"/>
  <c r="BU18" i="4688"/>
  <c r="BQ18" i="4688"/>
  <c r="BP18" i="4688"/>
  <c r="BO18" i="4688"/>
  <c r="BN18" i="4688"/>
  <c r="BM18" i="4688"/>
  <c r="BL18" i="4688"/>
  <c r="BK18" i="4688"/>
  <c r="BJ18" i="4688"/>
  <c r="BI18" i="4688"/>
  <c r="BH18" i="4688"/>
  <c r="BG18" i="4688"/>
  <c r="BF18" i="4688"/>
  <c r="BE18" i="4688"/>
  <c r="BA18" i="4688"/>
  <c r="AZ18" i="4688"/>
  <c r="AY18" i="4688"/>
  <c r="AX18" i="4688"/>
  <c r="AW18" i="4688"/>
  <c r="AV18" i="4688"/>
  <c r="AU18" i="4688"/>
  <c r="AO18" i="4688"/>
  <c r="AN18" i="4688"/>
  <c r="AM18" i="4688"/>
  <c r="AL18" i="4688"/>
  <c r="AK18" i="4688"/>
  <c r="AJ18" i="4688"/>
  <c r="AI18" i="4688"/>
  <c r="AH18" i="4688"/>
  <c r="AG18" i="4688"/>
  <c r="AB18" i="4688"/>
  <c r="AA18" i="4688"/>
  <c r="Z18" i="4688"/>
  <c r="Y18" i="4688"/>
  <c r="X18" i="4688"/>
  <c r="W18" i="4688"/>
  <c r="V18" i="4688"/>
  <c r="U18" i="4688"/>
  <c r="T18" i="4688"/>
  <c r="S18" i="4688"/>
  <c r="R18" i="4688"/>
  <c r="Q18" i="4688"/>
  <c r="P18" i="4688"/>
  <c r="K18" i="4688"/>
  <c r="J18" i="4688"/>
  <c r="I18" i="4688"/>
  <c r="H18" i="4688"/>
  <c r="G18" i="4688"/>
  <c r="F18" i="4688"/>
  <c r="E18" i="4688"/>
  <c r="CC17" i="4688"/>
  <c r="CB17" i="4688"/>
  <c r="CA17" i="4688"/>
  <c r="BZ17" i="4688"/>
  <c r="BY17" i="4688"/>
  <c r="BX17" i="4688"/>
  <c r="BW17" i="4688"/>
  <c r="BV17" i="4688"/>
  <c r="BU17" i="4688"/>
  <c r="BQ17" i="4688"/>
  <c r="BP17" i="4688"/>
  <c r="BO17" i="4688"/>
  <c r="BN17" i="4688"/>
  <c r="BM17" i="4688"/>
  <c r="BL17" i="4688"/>
  <c r="BK17" i="4688"/>
  <c r="BJ17" i="4688"/>
  <c r="BI17" i="4688"/>
  <c r="BH17" i="4688"/>
  <c r="BG17" i="4688"/>
  <c r="BF17" i="4688"/>
  <c r="BE17" i="4688"/>
  <c r="BA17" i="4688"/>
  <c r="AZ17" i="4688"/>
  <c r="AY17" i="4688"/>
  <c r="AX17" i="4688"/>
  <c r="AW17" i="4688"/>
  <c r="AV17" i="4688"/>
  <c r="AU17" i="4688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AB17" i="4688"/>
  <c r="AA17" i="4688"/>
  <c r="Z17" i="4688"/>
  <c r="Y17" i="4688"/>
  <c r="X17" i="4688"/>
  <c r="W17" i="4688"/>
  <c r="V17" i="4688"/>
  <c r="U17" i="4688"/>
  <c r="T17" i="4688"/>
  <c r="S17" i="4688"/>
  <c r="R17" i="4688"/>
  <c r="Q17" i="4688"/>
  <c r="P17" i="4688"/>
  <c r="O17" i="4688"/>
  <c r="N17" i="4688"/>
  <c r="M17" i="4688"/>
  <c r="K17" i="4688"/>
  <c r="J17" i="4688"/>
  <c r="I17" i="4688"/>
  <c r="H17" i="4688"/>
  <c r="G17" i="4688"/>
  <c r="F17" i="4688"/>
  <c r="E17" i="4688"/>
  <c r="D17" i="4688"/>
  <c r="C17" i="4688"/>
  <c r="B17" i="4688"/>
  <c r="AO14" i="4688"/>
  <c r="AN14" i="4688"/>
  <c r="AM14" i="4688"/>
  <c r="AL14" i="4688"/>
  <c r="AK14" i="4688"/>
  <c r="AJ14" i="4688"/>
  <c r="AI14" i="4688"/>
  <c r="AH14" i="4688"/>
  <c r="AG14" i="4688"/>
  <c r="AB14" i="4688"/>
  <c r="AA14" i="4688"/>
  <c r="Z14" i="4688"/>
  <c r="Y14" i="4688"/>
  <c r="X14" i="4688"/>
  <c r="W14" i="4688"/>
  <c r="V14" i="4688"/>
  <c r="U14" i="4688"/>
  <c r="T14" i="4688"/>
  <c r="S14" i="4688"/>
  <c r="R14" i="4688"/>
  <c r="Q14" i="4688"/>
  <c r="P14" i="4688"/>
  <c r="K14" i="4688"/>
  <c r="J14" i="4688"/>
  <c r="I14" i="4688"/>
  <c r="H14" i="4688"/>
  <c r="G14" i="4688"/>
  <c r="F14" i="4688"/>
  <c r="E14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AB13" i="4688"/>
  <c r="AA13" i="4688"/>
  <c r="Z13" i="4688"/>
  <c r="Y13" i="4688"/>
  <c r="X13" i="4688"/>
  <c r="W13" i="4688"/>
  <c r="V13" i="4688"/>
  <c r="U13" i="4688"/>
  <c r="T13" i="4688"/>
  <c r="S13" i="4688"/>
  <c r="R13" i="4688"/>
  <c r="Q13" i="4688"/>
  <c r="P13" i="4688"/>
  <c r="O13" i="4688"/>
  <c r="N13" i="4688"/>
  <c r="M13" i="4688"/>
  <c r="K13" i="4688"/>
  <c r="J13" i="4688"/>
  <c r="I13" i="4688"/>
  <c r="H13" i="4688"/>
  <c r="G13" i="4688"/>
  <c r="F13" i="4688"/>
  <c r="E13" i="4688"/>
  <c r="D13" i="4688"/>
  <c r="C13" i="4688"/>
  <c r="B13" i="4688"/>
  <c r="CC12" i="4688"/>
  <c r="CB12" i="4688"/>
  <c r="CA12" i="4688"/>
  <c r="BZ12" i="4688"/>
  <c r="BY12" i="4688"/>
  <c r="BX12" i="4688"/>
  <c r="BW12" i="4688"/>
  <c r="BV12" i="4688"/>
  <c r="BU12" i="4688"/>
  <c r="BQ12" i="4688"/>
  <c r="BP12" i="4688"/>
  <c r="BO12" i="4688"/>
  <c r="BN12" i="4688"/>
  <c r="BM12" i="4688"/>
  <c r="BL12" i="4688"/>
  <c r="BK12" i="4688"/>
  <c r="BJ12" i="4688"/>
  <c r="BI12" i="4688"/>
  <c r="BH12" i="4688"/>
  <c r="BG12" i="4688"/>
  <c r="BF12" i="4688"/>
  <c r="BE12" i="4688"/>
  <c r="BA12" i="4688"/>
  <c r="AZ12" i="4688"/>
  <c r="AY12" i="4688"/>
  <c r="AX12" i="4688"/>
  <c r="AW12" i="4688"/>
  <c r="AV12" i="4688"/>
  <c r="AU12" i="4688"/>
  <c r="AJ8" i="4688"/>
  <c r="Y8" i="4688"/>
  <c r="O8" i="4688"/>
  <c r="I48" i="4689"/>
  <c r="I47" i="4689"/>
  <c r="I46" i="4689"/>
  <c r="I45" i="4689"/>
  <c r="I44" i="4689"/>
  <c r="I43" i="4689"/>
  <c r="I42" i="4689"/>
  <c r="I41" i="4689"/>
  <c r="J41" i="4689" s="1"/>
  <c r="G27" i="4688" s="1"/>
  <c r="I40" i="4689"/>
  <c r="I38" i="4689"/>
  <c r="I37" i="4689"/>
  <c r="J37" i="4689" s="1"/>
  <c r="AK23" i="4688" s="1"/>
  <c r="I36" i="4689"/>
  <c r="I35" i="4689"/>
  <c r="I34" i="4689"/>
  <c r="I33" i="4689"/>
  <c r="I32" i="4689"/>
  <c r="I31" i="4689"/>
  <c r="J31" i="4689" s="1"/>
  <c r="G23" i="4688" s="1"/>
  <c r="I30" i="4689"/>
  <c r="I28" i="4689"/>
  <c r="I27" i="4689"/>
  <c r="I26" i="4689"/>
  <c r="I25" i="4689"/>
  <c r="I24" i="4689"/>
  <c r="I23" i="4689"/>
  <c r="I22" i="4689"/>
  <c r="J22" i="4689" s="1"/>
  <c r="J19" i="4688" s="1"/>
  <c r="I21" i="4689"/>
  <c r="J20" i="4689"/>
  <c r="D19" i="4688" s="1"/>
  <c r="I20" i="4689"/>
  <c r="I18" i="4689"/>
  <c r="I17" i="4689"/>
  <c r="I16" i="4689"/>
  <c r="I15" i="4689"/>
  <c r="I14" i="4689"/>
  <c r="I13" i="4689"/>
  <c r="I12" i="4689"/>
  <c r="J12" i="4689" s="1"/>
  <c r="J15" i="4688" s="1"/>
  <c r="I11" i="4689"/>
  <c r="J11" i="4689" s="1"/>
  <c r="G15" i="4688" s="1"/>
  <c r="I10" i="4689"/>
  <c r="I6" i="4689"/>
  <c r="I5" i="4689"/>
  <c r="C5" i="4689"/>
  <c r="N23" i="4681"/>
  <c r="G23" i="4681"/>
  <c r="N22" i="4681"/>
  <c r="M22" i="4681"/>
  <c r="L22" i="4681"/>
  <c r="K22" i="4681"/>
  <c r="J22" i="4681"/>
  <c r="I22" i="4681"/>
  <c r="F22" i="4681"/>
  <c r="E22" i="4681"/>
  <c r="D22" i="4681"/>
  <c r="C22" i="4681"/>
  <c r="B22" i="4681"/>
  <c r="T21" i="4681"/>
  <c r="S21" i="4681"/>
  <c r="R21" i="4681"/>
  <c r="Q21" i="4681"/>
  <c r="P21" i="4681"/>
  <c r="N21" i="4681"/>
  <c r="M21" i="4681"/>
  <c r="L21" i="4681"/>
  <c r="K21" i="4681"/>
  <c r="J21" i="4681"/>
  <c r="I21" i="4681"/>
  <c r="F21" i="4681"/>
  <c r="E21" i="4681"/>
  <c r="D21" i="4681"/>
  <c r="C21" i="4681"/>
  <c r="B21" i="4681"/>
  <c r="T20" i="4681"/>
  <c r="S20" i="4681"/>
  <c r="R20" i="4681"/>
  <c r="Q20" i="4681"/>
  <c r="P20" i="4681"/>
  <c r="N20" i="4681"/>
  <c r="M20" i="4681"/>
  <c r="L20" i="4681"/>
  <c r="K20" i="4681"/>
  <c r="J20" i="4681"/>
  <c r="I20" i="4681"/>
  <c r="F20" i="4681"/>
  <c r="E20" i="4681"/>
  <c r="D20" i="4681"/>
  <c r="C20" i="4681"/>
  <c r="B20" i="4681"/>
  <c r="T19" i="4681"/>
  <c r="S19" i="4681"/>
  <c r="R19" i="4681"/>
  <c r="Q19" i="4681"/>
  <c r="P19" i="4681"/>
  <c r="N19" i="4681"/>
  <c r="M19" i="4681"/>
  <c r="L19" i="4681"/>
  <c r="K19" i="4681"/>
  <c r="J19" i="4681"/>
  <c r="I19" i="4681"/>
  <c r="G19" i="4681"/>
  <c r="F19" i="4681"/>
  <c r="E19" i="4681"/>
  <c r="D19" i="4681"/>
  <c r="C19" i="4681"/>
  <c r="B19" i="4681"/>
  <c r="T18" i="4681"/>
  <c r="U21" i="4681" s="1"/>
  <c r="S18" i="4681"/>
  <c r="R18" i="4681"/>
  <c r="Q18" i="4681"/>
  <c r="P18" i="4681"/>
  <c r="N18" i="4681"/>
  <c r="M18" i="4681"/>
  <c r="L18" i="4681"/>
  <c r="K18" i="4681"/>
  <c r="J18" i="4681"/>
  <c r="I18" i="4681"/>
  <c r="G18" i="4681"/>
  <c r="F18" i="4681"/>
  <c r="E18" i="4681"/>
  <c r="D18" i="4681"/>
  <c r="C18" i="4681"/>
  <c r="B18" i="4681"/>
  <c r="S17" i="4681"/>
  <c r="R17" i="4681"/>
  <c r="T17" i="4681" s="1"/>
  <c r="Q17" i="4681"/>
  <c r="P17" i="4681"/>
  <c r="N17" i="4681"/>
  <c r="M17" i="4681"/>
  <c r="L17" i="4681"/>
  <c r="K17" i="4681"/>
  <c r="J17" i="4681"/>
  <c r="I17" i="4681"/>
  <c r="G17" i="4681"/>
  <c r="F17" i="4681"/>
  <c r="E17" i="4681"/>
  <c r="D17" i="4681"/>
  <c r="C17" i="4681"/>
  <c r="B17" i="4681"/>
  <c r="T16" i="4681"/>
  <c r="S16" i="4681"/>
  <c r="R16" i="4681"/>
  <c r="Q16" i="4681"/>
  <c r="P16" i="4681"/>
  <c r="N16" i="4681"/>
  <c r="M16" i="4681"/>
  <c r="L16" i="4681"/>
  <c r="K16" i="4681"/>
  <c r="J16" i="4681"/>
  <c r="I16" i="4681"/>
  <c r="G16" i="4681"/>
  <c r="F16" i="4681"/>
  <c r="E16" i="4681"/>
  <c r="D16" i="4681"/>
  <c r="C16" i="4681"/>
  <c r="B16" i="4681"/>
  <c r="U15" i="4681"/>
  <c r="T15" i="4681"/>
  <c r="S15" i="4681"/>
  <c r="R15" i="4681"/>
  <c r="Q15" i="4681"/>
  <c r="P15" i="4681"/>
  <c r="N15" i="4681"/>
  <c r="M15" i="4681"/>
  <c r="L15" i="4681"/>
  <c r="K15" i="4681"/>
  <c r="J15" i="4681"/>
  <c r="I15" i="4681"/>
  <c r="G15" i="4681"/>
  <c r="F15" i="4681"/>
  <c r="E15" i="4681"/>
  <c r="D15" i="4681"/>
  <c r="C15" i="4681"/>
  <c r="B15" i="4681"/>
  <c r="U14" i="4681"/>
  <c r="T14" i="4681"/>
  <c r="S14" i="4681"/>
  <c r="R14" i="4681"/>
  <c r="Q14" i="4681"/>
  <c r="P14" i="4681"/>
  <c r="N14" i="4681"/>
  <c r="M14" i="4681"/>
  <c r="L14" i="4681"/>
  <c r="K14" i="4681"/>
  <c r="J14" i="4681"/>
  <c r="I14" i="4681"/>
  <c r="G14" i="4681"/>
  <c r="F14" i="4681"/>
  <c r="E14" i="4681"/>
  <c r="D14" i="4681"/>
  <c r="C14" i="4681"/>
  <c r="B14" i="4681"/>
  <c r="U13" i="4681"/>
  <c r="T13" i="4681"/>
  <c r="S13" i="4681"/>
  <c r="R13" i="4681"/>
  <c r="Q13" i="4681"/>
  <c r="P13" i="4681"/>
  <c r="N13" i="4681"/>
  <c r="M13" i="4681"/>
  <c r="L13" i="4681"/>
  <c r="K13" i="4681"/>
  <c r="J13" i="4681"/>
  <c r="I13" i="4681"/>
  <c r="G13" i="4681"/>
  <c r="F13" i="4681"/>
  <c r="E13" i="4681"/>
  <c r="D13" i="4681"/>
  <c r="C13" i="4681"/>
  <c r="B13" i="4681"/>
  <c r="T12" i="4681"/>
  <c r="S12" i="4681"/>
  <c r="R12" i="4681"/>
  <c r="Q12" i="4681"/>
  <c r="P12" i="4681"/>
  <c r="N12" i="4681"/>
  <c r="M12" i="4681"/>
  <c r="L12" i="4681"/>
  <c r="K12" i="4681"/>
  <c r="J12" i="4681"/>
  <c r="I12" i="4681"/>
  <c r="F12" i="4681"/>
  <c r="E12" i="4681"/>
  <c r="D12" i="4681"/>
  <c r="C12" i="4681"/>
  <c r="B12" i="4681"/>
  <c r="T11" i="4681"/>
  <c r="S11" i="4681"/>
  <c r="R11" i="4681"/>
  <c r="Q11" i="4681"/>
  <c r="P11" i="4681"/>
  <c r="N11" i="4681"/>
  <c r="M11" i="4681"/>
  <c r="L11" i="4681"/>
  <c r="K11" i="4681"/>
  <c r="J11" i="4681"/>
  <c r="I11" i="4681"/>
  <c r="F11" i="4681"/>
  <c r="E11" i="4681"/>
  <c r="D11" i="4681"/>
  <c r="C11" i="4681"/>
  <c r="B11" i="4681"/>
  <c r="T10" i="4681"/>
  <c r="S10" i="4681"/>
  <c r="R10" i="4681"/>
  <c r="Q10" i="4681"/>
  <c r="P10" i="4681"/>
  <c r="N10" i="4681"/>
  <c r="M10" i="4681"/>
  <c r="L10" i="4681"/>
  <c r="K10" i="4681"/>
  <c r="J10" i="4681"/>
  <c r="I10" i="4681"/>
  <c r="F10" i="4681"/>
  <c r="E10" i="4681"/>
  <c r="D10" i="4681"/>
  <c r="C10" i="4681"/>
  <c r="B10" i="4681"/>
  <c r="S6" i="4681"/>
  <c r="L6" i="4681"/>
  <c r="D6" i="4681"/>
  <c r="E5" i="4681"/>
  <c r="N23" i="4677"/>
  <c r="G23" i="4677"/>
  <c r="N22" i="4677"/>
  <c r="M22" i="4677"/>
  <c r="F22" i="4677"/>
  <c r="T21" i="4677"/>
  <c r="N21" i="4677"/>
  <c r="M21" i="4677"/>
  <c r="F21" i="4677"/>
  <c r="T20" i="4677"/>
  <c r="N20" i="4677"/>
  <c r="M20" i="4677"/>
  <c r="F20" i="4677"/>
  <c r="T19" i="4677"/>
  <c r="N19" i="4677"/>
  <c r="M19" i="4677"/>
  <c r="G19" i="4677"/>
  <c r="F19" i="4677"/>
  <c r="T18" i="4677"/>
  <c r="U20" i="4677" s="1"/>
  <c r="N18" i="4677"/>
  <c r="M18" i="4677"/>
  <c r="G18" i="4677"/>
  <c r="F18" i="4677"/>
  <c r="T17" i="4677"/>
  <c r="AK25" i="4688" s="1"/>
  <c r="N17" i="4677"/>
  <c r="M17" i="4677"/>
  <c r="G17" i="4677"/>
  <c r="F17" i="4677"/>
  <c r="U16" i="4677"/>
  <c r="T16" i="4677"/>
  <c r="N16" i="4677"/>
  <c r="M16" i="4677"/>
  <c r="G16" i="4677"/>
  <c r="F16" i="4677"/>
  <c r="U15" i="4677"/>
  <c r="T15" i="4677"/>
  <c r="N15" i="4677"/>
  <c r="M15" i="4677"/>
  <c r="G15" i="4677"/>
  <c r="F15" i="4677"/>
  <c r="U14" i="4677"/>
  <c r="T14" i="4677"/>
  <c r="N14" i="4677"/>
  <c r="M14" i="4677"/>
  <c r="G14" i="4677"/>
  <c r="F14" i="4677"/>
  <c r="U13" i="4677"/>
  <c r="T13" i="4677"/>
  <c r="N13" i="4677"/>
  <c r="M13" i="4677"/>
  <c r="G13" i="4677"/>
  <c r="F13" i="4677"/>
  <c r="T12" i="4677"/>
  <c r="N12" i="4677"/>
  <c r="M12" i="4677"/>
  <c r="F12" i="4677"/>
  <c r="T11" i="4677"/>
  <c r="N11" i="4677"/>
  <c r="M11" i="4677"/>
  <c r="F11" i="4677"/>
  <c r="T10" i="4677"/>
  <c r="N10" i="4677"/>
  <c r="M10" i="4677"/>
  <c r="F10" i="4677"/>
  <c r="S6" i="4677"/>
  <c r="L5" i="4677"/>
  <c r="D5" i="4677"/>
  <c r="E4" i="4677"/>
  <c r="N23" i="4686"/>
  <c r="G23" i="4686"/>
  <c r="N22" i="4686"/>
  <c r="M22" i="4686"/>
  <c r="F22" i="4686"/>
  <c r="U21" i="4686"/>
  <c r="T21" i="4686"/>
  <c r="N21" i="4686"/>
  <c r="M21" i="4686"/>
  <c r="F21" i="4686"/>
  <c r="T20" i="4686"/>
  <c r="N20" i="4686"/>
  <c r="M20" i="4686"/>
  <c r="F20" i="4686"/>
  <c r="T19" i="4686"/>
  <c r="N19" i="4686"/>
  <c r="M19" i="4686"/>
  <c r="G19" i="4686"/>
  <c r="F19" i="4686"/>
  <c r="T18" i="4686"/>
  <c r="N18" i="4686"/>
  <c r="M18" i="4686"/>
  <c r="G18" i="4686"/>
  <c r="F18" i="4686"/>
  <c r="T17" i="4686"/>
  <c r="AK21" i="4688" s="1"/>
  <c r="N17" i="4686"/>
  <c r="M17" i="4686"/>
  <c r="G17" i="4686"/>
  <c r="F17" i="4686"/>
  <c r="T16" i="4686"/>
  <c r="U16" i="4686" s="1"/>
  <c r="N16" i="4686"/>
  <c r="M16" i="4686"/>
  <c r="G16" i="4686"/>
  <c r="F16" i="4686"/>
  <c r="U15" i="4686"/>
  <c r="T15" i="4686"/>
  <c r="N15" i="4686"/>
  <c r="M15" i="4686"/>
  <c r="G15" i="4686"/>
  <c r="F15" i="4686"/>
  <c r="U14" i="4686"/>
  <c r="T14" i="4686"/>
  <c r="N14" i="4686"/>
  <c r="M14" i="4686"/>
  <c r="G14" i="4686"/>
  <c r="F14" i="4686"/>
  <c r="U13" i="4686"/>
  <c r="T13" i="4686"/>
  <c r="N13" i="4686"/>
  <c r="M13" i="4686"/>
  <c r="G13" i="4686"/>
  <c r="F13" i="4686"/>
  <c r="T12" i="4686"/>
  <c r="N12" i="4686"/>
  <c r="M12" i="4686"/>
  <c r="F12" i="4686"/>
  <c r="T11" i="4686"/>
  <c r="N11" i="4686"/>
  <c r="M11" i="4686"/>
  <c r="F11" i="4686"/>
  <c r="T10" i="4686"/>
  <c r="N10" i="4686"/>
  <c r="M10" i="4686"/>
  <c r="F10" i="4686"/>
  <c r="S6" i="4686"/>
  <c r="L5" i="4686"/>
  <c r="D5" i="4686"/>
  <c r="E4" i="4686"/>
  <c r="U23" i="4684"/>
  <c r="N23" i="4684"/>
  <c r="G23" i="4684"/>
  <c r="N22" i="4684"/>
  <c r="M22" i="4684"/>
  <c r="F22" i="4684"/>
  <c r="U21" i="4684"/>
  <c r="T21" i="4684"/>
  <c r="N21" i="4684"/>
  <c r="M21" i="4684"/>
  <c r="F21" i="4684"/>
  <c r="U20" i="4684"/>
  <c r="T20" i="4684"/>
  <c r="N20" i="4684"/>
  <c r="M20" i="4684"/>
  <c r="F20" i="4684"/>
  <c r="U19" i="4684"/>
  <c r="T19" i="4684"/>
  <c r="N19" i="4684"/>
  <c r="M19" i="4684"/>
  <c r="G19" i="4684"/>
  <c r="F19" i="4684"/>
  <c r="U18" i="4684"/>
  <c r="T18" i="4684"/>
  <c r="N18" i="4684"/>
  <c r="M18" i="4684"/>
  <c r="G18" i="4684"/>
  <c r="F18" i="4684"/>
  <c r="U17" i="4684"/>
  <c r="T17" i="4684"/>
  <c r="N17" i="4684"/>
  <c r="M17" i="4684"/>
  <c r="G17" i="4684"/>
  <c r="F17" i="4684"/>
  <c r="U16" i="4684"/>
  <c r="T16" i="4684"/>
  <c r="N16" i="4684"/>
  <c r="M16" i="4684"/>
  <c r="G16" i="4684"/>
  <c r="F16" i="4684"/>
  <c r="U15" i="4684"/>
  <c r="T15" i="4684"/>
  <c r="N15" i="4684"/>
  <c r="M15" i="4684"/>
  <c r="G15" i="4684"/>
  <c r="F15" i="4684"/>
  <c r="U14" i="4684"/>
  <c r="T14" i="4684"/>
  <c r="N14" i="4684"/>
  <c r="M14" i="4684"/>
  <c r="G14" i="4684"/>
  <c r="F14" i="4684"/>
  <c r="U13" i="4684"/>
  <c r="T13" i="4684"/>
  <c r="N13" i="4684"/>
  <c r="M13" i="4684"/>
  <c r="G13" i="4684"/>
  <c r="F13" i="4684"/>
  <c r="T12" i="4684"/>
  <c r="N12" i="4684"/>
  <c r="M12" i="4684"/>
  <c r="F12" i="4684"/>
  <c r="T11" i="4684"/>
  <c r="N11" i="4684"/>
  <c r="M11" i="4684"/>
  <c r="F11" i="4684"/>
  <c r="T10" i="4684"/>
  <c r="N10" i="4684"/>
  <c r="M10" i="4684"/>
  <c r="F10" i="4684"/>
  <c r="S6" i="4684"/>
  <c r="L5" i="4684"/>
  <c r="D5" i="4684"/>
  <c r="E4" i="4684"/>
  <c r="U23" i="4678"/>
  <c r="N23" i="4678"/>
  <c r="G23" i="4678"/>
  <c r="N22" i="4678"/>
  <c r="M22" i="4678"/>
  <c r="F22" i="4678"/>
  <c r="U21" i="4678"/>
  <c r="T21" i="4678"/>
  <c r="N21" i="4678"/>
  <c r="M21" i="4678"/>
  <c r="F21" i="4678"/>
  <c r="U20" i="4678"/>
  <c r="T20" i="4678"/>
  <c r="N20" i="4678"/>
  <c r="M20" i="4678"/>
  <c r="F20" i="4678"/>
  <c r="U19" i="4678"/>
  <c r="T19" i="4678"/>
  <c r="N19" i="4678"/>
  <c r="M19" i="4678"/>
  <c r="G19" i="4678"/>
  <c r="F19" i="4678"/>
  <c r="U18" i="4678"/>
  <c r="T18" i="4678"/>
  <c r="N18" i="4678"/>
  <c r="M18" i="4678"/>
  <c r="G18" i="4678"/>
  <c r="F18" i="4678"/>
  <c r="U17" i="4678"/>
  <c r="T17" i="4678"/>
  <c r="N17" i="4678"/>
  <c r="M17" i="4678"/>
  <c r="G17" i="4678"/>
  <c r="F17" i="4678"/>
  <c r="U16" i="4678"/>
  <c r="T16" i="4678"/>
  <c r="N16" i="4678"/>
  <c r="M16" i="4678"/>
  <c r="G16" i="4678"/>
  <c r="F16" i="4678"/>
  <c r="U15" i="4678"/>
  <c r="T15" i="4678"/>
  <c r="N15" i="4678"/>
  <c r="M15" i="4678"/>
  <c r="G15" i="4678"/>
  <c r="F15" i="4678"/>
  <c r="U14" i="4678"/>
  <c r="T14" i="4678"/>
  <c r="N14" i="4678"/>
  <c r="M14" i="4678"/>
  <c r="G14" i="4678"/>
  <c r="F14" i="4678"/>
  <c r="U13" i="4678"/>
  <c r="T13" i="4678"/>
  <c r="N13" i="4678"/>
  <c r="M13" i="4678"/>
  <c r="G13" i="4678"/>
  <c r="F13" i="4678"/>
  <c r="T12" i="4678"/>
  <c r="N12" i="4678"/>
  <c r="M12" i="4678"/>
  <c r="F12" i="4678"/>
  <c r="T11" i="4678"/>
  <c r="N11" i="4678"/>
  <c r="M11" i="4678"/>
  <c r="F11" i="4678"/>
  <c r="T10" i="4678"/>
  <c r="N10" i="4678"/>
  <c r="M10" i="4678"/>
  <c r="F10" i="4678"/>
  <c r="J48" i="4689" l="1"/>
  <c r="AO27" i="4688" s="1"/>
  <c r="J46" i="4689"/>
  <c r="AF27" i="4688" s="1"/>
  <c r="J26" i="4689"/>
  <c r="AF19" i="4688" s="1"/>
  <c r="J23" i="4689"/>
  <c r="P19" i="4688" s="1"/>
  <c r="J32" i="4689"/>
  <c r="J23" i="4688" s="1"/>
  <c r="J36" i="4689"/>
  <c r="AF23" i="4688" s="1"/>
  <c r="J40" i="4689"/>
  <c r="D27" i="4688" s="1"/>
  <c r="J44" i="4689"/>
  <c r="U27" i="4688" s="1"/>
  <c r="J10" i="4689"/>
  <c r="D15" i="4688" s="1"/>
  <c r="J13" i="4689"/>
  <c r="P15" i="4688" s="1"/>
  <c r="J17" i="4689"/>
  <c r="AK15" i="4688" s="1"/>
  <c r="J35" i="4689"/>
  <c r="Z23" i="4688" s="1"/>
  <c r="J15" i="4689"/>
  <c r="Z15" i="4688" s="1"/>
  <c r="J18" i="4689"/>
  <c r="AO15" i="4688" s="1"/>
  <c r="J24" i="4689"/>
  <c r="U19" i="4688" s="1"/>
  <c r="J27" i="4689"/>
  <c r="AK19" i="4688" s="1"/>
  <c r="J33" i="4689"/>
  <c r="P23" i="4688" s="1"/>
  <c r="J42" i="4689"/>
  <c r="J27" i="4688" s="1"/>
  <c r="J45" i="4689"/>
  <c r="Z27" i="4688" s="1"/>
  <c r="J16" i="4689"/>
  <c r="AF15" i="4688" s="1"/>
  <c r="J25" i="4689"/>
  <c r="Z19" i="4688" s="1"/>
  <c r="J34" i="4689"/>
  <c r="U23" i="4688" s="1"/>
  <c r="J43" i="4689"/>
  <c r="P27" i="4688" s="1"/>
  <c r="J14" i="4689"/>
  <c r="U15" i="4688" s="1"/>
  <c r="J28" i="4689"/>
  <c r="AO19" i="4688" s="1"/>
  <c r="J21" i="4689"/>
  <c r="G19" i="4688" s="1"/>
  <c r="J30" i="4689"/>
  <c r="D23" i="4688" s="1"/>
  <c r="J38" i="4689"/>
  <c r="AO23" i="4688" s="1"/>
  <c r="J47" i="4689"/>
  <c r="AK27" i="4688" s="1"/>
  <c r="U21" i="4677"/>
  <c r="U18" i="4677"/>
  <c r="AL25" i="4688"/>
  <c r="AM26" i="4688"/>
  <c r="CA18" i="4688" s="1"/>
  <c r="AN26" i="4688"/>
  <c r="CB18" i="4688" s="1"/>
  <c r="AK26" i="4688"/>
  <c r="BY18" i="4688" s="1"/>
  <c r="U17" i="4677"/>
  <c r="U19" i="4677"/>
  <c r="AN22" i="4688"/>
  <c r="CB19" i="4688" s="1"/>
  <c r="AK29" i="4688"/>
  <c r="U20" i="4681"/>
  <c r="U17" i="4681"/>
  <c r="U19" i="4681"/>
  <c r="U19" i="4686"/>
  <c r="U17" i="4686"/>
  <c r="U20" i="4686"/>
  <c r="U18" i="4681"/>
  <c r="AK22" i="4688"/>
  <c r="BY19" i="4688" s="1"/>
  <c r="U23" i="4686"/>
  <c r="AM22" i="4688"/>
  <c r="CA19" i="4688" s="1"/>
  <c r="AJ29" i="4688"/>
  <c r="U18" i="4686"/>
  <c r="AL22" i="4688"/>
  <c r="BZ19" i="4688" s="1"/>
  <c r="AJ22" i="4688"/>
  <c r="BX19" i="4688" s="1"/>
  <c r="U16" i="4681"/>
  <c r="U23" i="4677" l="1"/>
  <c r="AN30" i="4688"/>
  <c r="CB20" i="4688" s="1"/>
  <c r="AL29" i="4688"/>
  <c r="AO30" i="4688" s="1"/>
  <c r="CC20" i="4688" s="1"/>
  <c r="AO26" i="4688"/>
  <c r="CC18" i="4688" s="1"/>
  <c r="AL26" i="4688"/>
  <c r="BZ18" i="4688" s="1"/>
  <c r="U23" i="4681"/>
  <c r="AK30" i="4688"/>
  <c r="BY20" i="4688" s="1"/>
  <c r="AJ30" i="4688"/>
  <c r="BX20" i="4688" s="1"/>
  <c r="AL30" i="4688"/>
  <c r="BZ20" i="4688" s="1"/>
  <c r="AM30" i="4688"/>
  <c r="CA20" i="4688" s="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<sst xmlns="http://schemas.openxmlformats.org/spreadsheetml/2006/main" count="753" uniqueCount="154">
  <si>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</si>
  <si>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</si>
  <si>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</si>
  <si>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</si>
  <si>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</si>
  <si>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</si>
  <si>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</si>
  <si>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</si>
  <si>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</si>
  <si>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</si>
  <si>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</si>
  <si>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</si>
  <si>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</si>
  <si>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</si>
  <si>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</si>
  <si>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</si>
  <si>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</si>
  <si>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</si>
  <si>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</si>
  <si>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</si>
  <si>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</si>
  <si>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</si>
  <si>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</si>
  <si>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</si>
  <si>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</si>
  <si>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</si>
  <si>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</si>
  <si>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</si>
  <si>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</si>
  <si>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</si>
  <si>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</si>
  <si>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</si>
  <si>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</si>
  <si>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</si>
  <si>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</si>
  <si>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</si>
  <si>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</si>
  <si>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</si>
  <si>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</si>
  <si>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</si>
  <si>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</si>
  <si>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</si>
  <si>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</si>
  <si>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</si>
  <si>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</si>
  <si>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</si>
  <si>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</si>
  <si>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</si>
  <si>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</si>
  <si>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</si>
  <si>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</si>
  <si>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</si>
  <si>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</si>
  <si>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</si>
  <si>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</si>
  <si>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</si>
  <si>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</si>
  <si>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</si>
  <si>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</si>
  <si>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</si>
  <si>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</si>
  <si>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</si>
  <si>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</si>
  <si>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</si>
  <si>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</si>
  <si>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</si>
  <si>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</si>
  <si>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</si>
  <si>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</si>
  <si>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</si>
  <si>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</si>
  <si>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</si>
  <si>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</si>
  <si>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</si>
  <si>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</si>
  <si>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</si>
  <si>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</si>
  <si>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</si>
  <si>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</si>
  <si>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</si>
  <si>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</si>
  <si>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</si>
  <si>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</si>
  <si>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</si>
  <si>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</si>
  <si>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</si>
  <si>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</si>
  <si>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</si>
  <si>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</si>
  <si>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</si>
  <si>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</si>
  <si>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</si>
  <si>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</si>
  <si>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</si>
  <si>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</si>
  <si>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</si>
  <si>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</si>
  <si>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</si>
  <si>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</si>
  <si>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</si>
  <si>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</si>
  <si>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</si>
  <si>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</si>
  <si>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</si>
  <si>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</si>
  <si>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</si>
  <si>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</si>
  <si>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</si>
  <si>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</si>
  <si>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</si>
  <si>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</si>
  <si>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</si>
  <si>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</si>
  <si>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</si>
  <si>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</si>
  <si>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</si>
  <si>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</si>
  <si>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</si>
  <si>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</si>
  <si>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</si>
  <si>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</si>
  <si>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</si>
  <si>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</si>
  <si>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</si>
  <si>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</si>
  <si>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</si>
  <si>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</si>
  <si>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</si>
  <si>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</si>
  <si>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</si>
  <si>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</si>
  <si>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</si>
  <si>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</si>
  <si>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</si>
  <si>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</si>
  <si>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</si>
  <si>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</si>
  <si>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</si>
  <si>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</si>
  <si>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</si>
  <si>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</si>
  <si>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</si>
  <si>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</si>
  <si>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</si>
  <si>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</si>
  <si>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</si>
  <si>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</si>
  <si>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</si>
  <si>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</si>
  <si>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83 - KR 27</t>
  </si>
  <si>
    <t>JULIO VASQUEZ</t>
  </si>
  <si>
    <t>JHONNYS NAVARRO</t>
  </si>
  <si>
    <t>ADOLFREDO FLOREZ</t>
  </si>
  <si>
    <t xml:space="preserve">JHONNY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</si>
</sst>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0" fontId="20" fillId="0" borderId="19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9" fontId="2" fillId="0" borderId="0" xfId="1" applyFont="1" applyProtection="1"/>
    <xf numFmtId="9" fontId="0" fillId="0" borderId="0" xfId="1" applyFont="1"/>
    <xf numFmtId="0" fontId="6" fillId="0" borderId="19" xfId="0" applyFont="1" applyFill="1" applyBorder="1" applyAlignment="1" applyProtection="1">
      <alignment horizontal="center" vertical="center"/>
    </xf>
    <xf numFmtId="2" fontId="2" fillId="0" borderId="19" xfId="0" applyNumberFormat="1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154.5</c:v>
                </c:pt>
                <c:pt idx="1">
                  <c:v>135.5</c:v>
                </c:pt>
                <c:pt idx="2">
                  <c:v>119.5</c:v>
                </c:pt>
                <c:pt idx="3">
                  <c:v>112</c:v>
                </c:pt>
                <c:pt idx="4">
                  <c:v>83.5</c:v>
                </c:pt>
                <c:pt idx="5">
                  <c:v>95</c:v>
                </c:pt>
                <c:pt idx="6">
                  <c:v>73.5</c:v>
                </c:pt>
                <c:pt idx="7">
                  <c:v>69</c:v>
                </c:pt>
                <c:pt idx="8">
                  <c:v>82.5</c:v>
                </c:pt>
                <c:pt idx="9">
                  <c:v>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2289072"/>
        <c:axId val="272289632"/>
      </c:barChart>
      <c:catAx>
        <c:axId val="27228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2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228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228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68</c:v>
                </c:pt>
                <c:pt idx="1">
                  <c:v>81</c:v>
                </c:pt>
                <c:pt idx="2">
                  <c:v>85</c:v>
                </c:pt>
                <c:pt idx="3">
                  <c:v>70</c:v>
                </c:pt>
                <c:pt idx="4">
                  <c:v>65</c:v>
                </c:pt>
                <c:pt idx="5">
                  <c:v>64</c:v>
                </c:pt>
                <c:pt idx="6">
                  <c:v>68</c:v>
                </c:pt>
                <c:pt idx="7">
                  <c:v>62.5</c:v>
                </c:pt>
                <c:pt idx="8">
                  <c:v>70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736016"/>
        <c:axId val="307736576"/>
      </c:barChart>
      <c:catAx>
        <c:axId val="30773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73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3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73.5</c:v>
                </c:pt>
                <c:pt idx="1">
                  <c:v>75.5</c:v>
                </c:pt>
                <c:pt idx="2">
                  <c:v>76.5</c:v>
                </c:pt>
                <c:pt idx="3">
                  <c:v>80.5</c:v>
                </c:pt>
                <c:pt idx="4">
                  <c:v>69</c:v>
                </c:pt>
                <c:pt idx="5">
                  <c:v>97</c:v>
                </c:pt>
                <c:pt idx="6">
                  <c:v>99.5</c:v>
                </c:pt>
                <c:pt idx="7">
                  <c:v>120.5</c:v>
                </c:pt>
                <c:pt idx="8">
                  <c:v>133</c:v>
                </c:pt>
                <c:pt idx="9">
                  <c:v>131</c:v>
                </c:pt>
                <c:pt idx="10">
                  <c:v>114.5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738816"/>
        <c:axId val="307739376"/>
      </c:barChart>
      <c:catAx>
        <c:axId val="30773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3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73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3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75.5</c:v>
                </c:pt>
                <c:pt idx="1">
                  <c:v>83</c:v>
                </c:pt>
                <c:pt idx="2">
                  <c:v>78.5</c:v>
                </c:pt>
                <c:pt idx="3">
                  <c:v>81.5</c:v>
                </c:pt>
                <c:pt idx="4">
                  <c:v>88.5</c:v>
                </c:pt>
                <c:pt idx="5">
                  <c:v>87</c:v>
                </c:pt>
                <c:pt idx="6">
                  <c:v>97.5</c:v>
                </c:pt>
                <c:pt idx="7">
                  <c:v>79</c:v>
                </c:pt>
                <c:pt idx="8">
                  <c:v>69</c:v>
                </c:pt>
                <c:pt idx="9">
                  <c:v>69.5</c:v>
                </c:pt>
                <c:pt idx="10">
                  <c:v>62</c:v>
                </c:pt>
                <c:pt idx="11">
                  <c:v>72</c:v>
                </c:pt>
                <c:pt idx="12">
                  <c:v>76.5</c:v>
                </c:pt>
                <c:pt idx="13">
                  <c:v>67</c:v>
                </c:pt>
                <c:pt idx="14">
                  <c:v>72.5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795792"/>
        <c:axId val="307796352"/>
      </c:barChart>
      <c:catAx>
        <c:axId val="30779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796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9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418</c:v>
                </c:pt>
                <c:pt idx="1">
                  <c:v>446</c:v>
                </c:pt>
                <c:pt idx="2">
                  <c:v>363.5</c:v>
                </c:pt>
                <c:pt idx="3">
                  <c:v>369.5</c:v>
                </c:pt>
                <c:pt idx="4">
                  <c:v>308.5</c:v>
                </c:pt>
                <c:pt idx="5">
                  <c:v>307.5</c:v>
                </c:pt>
                <c:pt idx="6">
                  <c:v>292.5</c:v>
                </c:pt>
                <c:pt idx="7">
                  <c:v>260</c:v>
                </c:pt>
                <c:pt idx="8">
                  <c:v>281</c:v>
                </c:pt>
                <c:pt idx="9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89904"/>
        <c:axId val="274090464"/>
      </c:barChart>
      <c:catAx>
        <c:axId val="27408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9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9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316</c:v>
                </c:pt>
                <c:pt idx="1">
                  <c:v>331.5</c:v>
                </c:pt>
                <c:pt idx="2">
                  <c:v>344</c:v>
                </c:pt>
                <c:pt idx="3">
                  <c:v>363.5</c:v>
                </c:pt>
                <c:pt idx="4">
                  <c:v>354</c:v>
                </c:pt>
                <c:pt idx="5">
                  <c:v>398.5</c:v>
                </c:pt>
                <c:pt idx="6">
                  <c:v>427</c:v>
                </c:pt>
                <c:pt idx="7">
                  <c:v>455</c:v>
                </c:pt>
                <c:pt idx="8">
                  <c:v>476.5</c:v>
                </c:pt>
                <c:pt idx="9">
                  <c:v>433</c:v>
                </c:pt>
                <c:pt idx="10">
                  <c:v>413.5</c:v>
                </c:pt>
                <c:pt idx="11">
                  <c:v>384.5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92704"/>
        <c:axId val="274093264"/>
      </c:barChart>
      <c:catAx>
        <c:axId val="27409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9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9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9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289</c:v>
                </c:pt>
                <c:pt idx="1">
                  <c:v>304.5</c:v>
                </c:pt>
                <c:pt idx="2">
                  <c:v>307</c:v>
                </c:pt>
                <c:pt idx="3">
                  <c:v>336</c:v>
                </c:pt>
                <c:pt idx="4">
                  <c:v>372.5</c:v>
                </c:pt>
                <c:pt idx="5">
                  <c:v>390.5</c:v>
                </c:pt>
                <c:pt idx="6">
                  <c:v>409.5</c:v>
                </c:pt>
                <c:pt idx="7">
                  <c:v>373</c:v>
                </c:pt>
                <c:pt idx="8">
                  <c:v>366</c:v>
                </c:pt>
                <c:pt idx="9">
                  <c:v>354.5</c:v>
                </c:pt>
                <c:pt idx="10">
                  <c:v>267.5</c:v>
                </c:pt>
                <c:pt idx="11">
                  <c:v>303</c:v>
                </c:pt>
                <c:pt idx="12">
                  <c:v>317</c:v>
                </c:pt>
                <c:pt idx="13">
                  <c:v>275</c:v>
                </c:pt>
                <c:pt idx="14">
                  <c:v>273.5</c:v>
                </c:pt>
                <c:pt idx="15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95504"/>
        <c:axId val="274096064"/>
      </c:barChart>
      <c:catAx>
        <c:axId val="27409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9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95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521.5</c:v>
                </c:pt>
                <c:pt idx="4">
                  <c:v>450.5</c:v>
                </c:pt>
                <c:pt idx="5">
                  <c:v>410</c:v>
                </c:pt>
                <c:pt idx="6">
                  <c:v>364</c:v>
                </c:pt>
                <c:pt idx="7">
                  <c:v>321</c:v>
                </c:pt>
                <c:pt idx="8">
                  <c:v>320</c:v>
                </c:pt>
                <c:pt idx="9">
                  <c:v>301</c:v>
                </c:pt>
                <c:pt idx="13">
                  <c:v>305.5</c:v>
                </c:pt>
                <c:pt idx="14">
                  <c:v>337</c:v>
                </c:pt>
                <c:pt idx="15">
                  <c:v>383.5</c:v>
                </c:pt>
                <c:pt idx="16">
                  <c:v>420.5</c:v>
                </c:pt>
                <c:pt idx="17">
                  <c:v>435.5</c:v>
                </c:pt>
                <c:pt idx="18">
                  <c:v>442</c:v>
                </c:pt>
                <c:pt idx="19">
                  <c:v>437.5</c:v>
                </c:pt>
                <c:pt idx="20">
                  <c:v>396</c:v>
                </c:pt>
                <c:pt idx="21">
                  <c:v>367</c:v>
                </c:pt>
                <c:pt idx="22">
                  <c:v>348.5</c:v>
                </c:pt>
                <c:pt idx="23">
                  <c:v>299.5</c:v>
                </c:pt>
                <c:pt idx="24">
                  <c:v>287</c:v>
                </c:pt>
                <c:pt idx="25">
                  <c:v>276.5</c:v>
                </c:pt>
                <c:pt idx="29">
                  <c:v>385</c:v>
                </c:pt>
                <c:pt idx="30">
                  <c:v>411.5</c:v>
                </c:pt>
                <c:pt idx="31">
                  <c:v>435.5</c:v>
                </c:pt>
                <c:pt idx="32">
                  <c:v>463</c:v>
                </c:pt>
                <c:pt idx="33">
                  <c:v>468.5</c:v>
                </c:pt>
                <c:pt idx="34">
                  <c:v>492.5</c:v>
                </c:pt>
                <c:pt idx="35">
                  <c:v>476</c:v>
                </c:pt>
                <c:pt idx="36">
                  <c:v>461.5</c:v>
                </c:pt>
                <c:pt idx="37">
                  <c:v>443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467.5</c:v>
                </c:pt>
                <c:pt idx="4">
                  <c:v>432</c:v>
                </c:pt>
                <c:pt idx="5">
                  <c:v>368</c:v>
                </c:pt>
                <c:pt idx="6">
                  <c:v>377</c:v>
                </c:pt>
                <c:pt idx="7">
                  <c:v>325.5</c:v>
                </c:pt>
                <c:pt idx="8">
                  <c:v>294</c:v>
                </c:pt>
                <c:pt idx="9">
                  <c:v>278.5</c:v>
                </c:pt>
                <c:pt idx="13">
                  <c:v>281.5</c:v>
                </c:pt>
                <c:pt idx="14">
                  <c:v>310</c:v>
                </c:pt>
                <c:pt idx="15">
                  <c:v>346.5</c:v>
                </c:pt>
                <c:pt idx="16">
                  <c:v>378.5</c:v>
                </c:pt>
                <c:pt idx="17">
                  <c:v>405.5</c:v>
                </c:pt>
                <c:pt idx="18">
                  <c:v>412</c:v>
                </c:pt>
                <c:pt idx="19">
                  <c:v>403.5</c:v>
                </c:pt>
                <c:pt idx="20">
                  <c:v>374.5</c:v>
                </c:pt>
                <c:pt idx="21">
                  <c:v>347.5</c:v>
                </c:pt>
                <c:pt idx="22">
                  <c:v>321.5</c:v>
                </c:pt>
                <c:pt idx="23">
                  <c:v>308</c:v>
                </c:pt>
                <c:pt idx="24">
                  <c:v>305.5</c:v>
                </c:pt>
                <c:pt idx="25">
                  <c:v>292.5</c:v>
                </c:pt>
                <c:pt idx="29">
                  <c:v>358</c:v>
                </c:pt>
                <c:pt idx="30">
                  <c:v>378.5</c:v>
                </c:pt>
                <c:pt idx="31">
                  <c:v>378.5</c:v>
                </c:pt>
                <c:pt idx="32">
                  <c:v>384</c:v>
                </c:pt>
                <c:pt idx="33">
                  <c:v>390</c:v>
                </c:pt>
                <c:pt idx="34">
                  <c:v>386.5</c:v>
                </c:pt>
                <c:pt idx="35">
                  <c:v>398.5</c:v>
                </c:pt>
                <c:pt idx="36">
                  <c:v>395.5</c:v>
                </c:pt>
                <c:pt idx="37">
                  <c:v>389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304</c:v>
                </c:pt>
                <c:pt idx="4">
                  <c:v>304</c:v>
                </c:pt>
                <c:pt idx="5">
                  <c:v>287</c:v>
                </c:pt>
                <c:pt idx="6">
                  <c:v>270</c:v>
                </c:pt>
                <c:pt idx="7">
                  <c:v>262.5</c:v>
                </c:pt>
                <c:pt idx="8">
                  <c:v>262.5</c:v>
                </c:pt>
                <c:pt idx="9">
                  <c:v>258</c:v>
                </c:pt>
                <c:pt idx="13">
                  <c:v>331</c:v>
                </c:pt>
                <c:pt idx="14">
                  <c:v>341.5</c:v>
                </c:pt>
                <c:pt idx="15">
                  <c:v>340.5</c:v>
                </c:pt>
                <c:pt idx="16">
                  <c:v>355</c:v>
                </c:pt>
                <c:pt idx="17">
                  <c:v>352.5</c:v>
                </c:pt>
                <c:pt idx="18">
                  <c:v>352.5</c:v>
                </c:pt>
                <c:pt idx="19">
                  <c:v>347</c:v>
                </c:pt>
                <c:pt idx="20">
                  <c:v>311</c:v>
                </c:pt>
                <c:pt idx="21">
                  <c:v>304</c:v>
                </c:pt>
                <c:pt idx="22">
                  <c:v>292</c:v>
                </c:pt>
                <c:pt idx="23">
                  <c:v>277.5</c:v>
                </c:pt>
                <c:pt idx="24">
                  <c:v>288</c:v>
                </c:pt>
                <c:pt idx="25">
                  <c:v>296</c:v>
                </c:pt>
                <c:pt idx="29">
                  <c:v>306</c:v>
                </c:pt>
                <c:pt idx="30">
                  <c:v>301.5</c:v>
                </c:pt>
                <c:pt idx="31">
                  <c:v>323</c:v>
                </c:pt>
                <c:pt idx="32">
                  <c:v>350</c:v>
                </c:pt>
                <c:pt idx="33">
                  <c:v>390</c:v>
                </c:pt>
                <c:pt idx="34">
                  <c:v>428</c:v>
                </c:pt>
                <c:pt idx="35">
                  <c:v>433</c:v>
                </c:pt>
                <c:pt idx="36">
                  <c:v>422</c:v>
                </c:pt>
                <c:pt idx="37">
                  <c:v>382.5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304</c:v>
                </c:pt>
                <c:pt idx="4">
                  <c:v>301</c:v>
                </c:pt>
                <c:pt idx="5">
                  <c:v>284</c:v>
                </c:pt>
                <c:pt idx="6">
                  <c:v>267</c:v>
                </c:pt>
                <c:pt idx="7">
                  <c:v>259.5</c:v>
                </c:pt>
                <c:pt idx="8">
                  <c:v>264.5</c:v>
                </c:pt>
                <c:pt idx="9">
                  <c:v>260</c:v>
                </c:pt>
                <c:pt idx="13">
                  <c:v>318.5</c:v>
                </c:pt>
                <c:pt idx="14">
                  <c:v>331.5</c:v>
                </c:pt>
                <c:pt idx="15">
                  <c:v>335.5</c:v>
                </c:pt>
                <c:pt idx="16">
                  <c:v>354.5</c:v>
                </c:pt>
                <c:pt idx="17">
                  <c:v>352</c:v>
                </c:pt>
                <c:pt idx="18">
                  <c:v>332.5</c:v>
                </c:pt>
                <c:pt idx="19">
                  <c:v>315</c:v>
                </c:pt>
                <c:pt idx="20">
                  <c:v>279.5</c:v>
                </c:pt>
                <c:pt idx="21">
                  <c:v>272.5</c:v>
                </c:pt>
                <c:pt idx="22">
                  <c:v>280</c:v>
                </c:pt>
                <c:pt idx="23">
                  <c:v>277.5</c:v>
                </c:pt>
                <c:pt idx="24">
                  <c:v>288</c:v>
                </c:pt>
                <c:pt idx="25">
                  <c:v>296</c:v>
                </c:pt>
                <c:pt idx="29">
                  <c:v>306</c:v>
                </c:pt>
                <c:pt idx="30">
                  <c:v>301.5</c:v>
                </c:pt>
                <c:pt idx="31">
                  <c:v>323</c:v>
                </c:pt>
                <c:pt idx="32">
                  <c:v>346</c:v>
                </c:pt>
                <c:pt idx="33">
                  <c:v>386</c:v>
                </c:pt>
                <c:pt idx="34">
                  <c:v>450</c:v>
                </c:pt>
                <c:pt idx="35">
                  <c:v>484</c:v>
                </c:pt>
                <c:pt idx="36">
                  <c:v>499</c:v>
                </c:pt>
                <c:pt idx="37">
                  <c:v>493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1597</c:v>
                </c:pt>
                <c:pt idx="4">
                  <c:v>1487.5</c:v>
                </c:pt>
                <c:pt idx="5">
                  <c:v>1349</c:v>
                </c:pt>
                <c:pt idx="6">
                  <c:v>1278</c:v>
                </c:pt>
                <c:pt idx="7">
                  <c:v>1168.5</c:v>
                </c:pt>
                <c:pt idx="8">
                  <c:v>1141</c:v>
                </c:pt>
                <c:pt idx="9">
                  <c:v>1097.5</c:v>
                </c:pt>
                <c:pt idx="13">
                  <c:v>1236.5</c:v>
                </c:pt>
                <c:pt idx="14">
                  <c:v>1320</c:v>
                </c:pt>
                <c:pt idx="15">
                  <c:v>1406</c:v>
                </c:pt>
                <c:pt idx="16">
                  <c:v>1508.5</c:v>
                </c:pt>
                <c:pt idx="17">
                  <c:v>1545.5</c:v>
                </c:pt>
                <c:pt idx="18">
                  <c:v>1539</c:v>
                </c:pt>
                <c:pt idx="19">
                  <c:v>1503</c:v>
                </c:pt>
                <c:pt idx="20">
                  <c:v>1361</c:v>
                </c:pt>
                <c:pt idx="21">
                  <c:v>1291</c:v>
                </c:pt>
                <c:pt idx="22">
                  <c:v>1242</c:v>
                </c:pt>
                <c:pt idx="23">
                  <c:v>1162.5</c:v>
                </c:pt>
                <c:pt idx="24">
                  <c:v>1168.5</c:v>
                </c:pt>
                <c:pt idx="25">
                  <c:v>1161</c:v>
                </c:pt>
                <c:pt idx="29">
                  <c:v>1355</c:v>
                </c:pt>
                <c:pt idx="30">
                  <c:v>1393</c:v>
                </c:pt>
                <c:pt idx="31">
                  <c:v>1460</c:v>
                </c:pt>
                <c:pt idx="32">
                  <c:v>1543</c:v>
                </c:pt>
                <c:pt idx="33">
                  <c:v>1634.5</c:v>
                </c:pt>
                <c:pt idx="34">
                  <c:v>1757</c:v>
                </c:pt>
                <c:pt idx="35">
                  <c:v>1791.5</c:v>
                </c:pt>
                <c:pt idx="36">
                  <c:v>1778</c:v>
                </c:pt>
                <c:pt idx="37">
                  <c:v>1707.5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975232"/>
        <c:axId val="308975792"/>
      </c:lineChart>
      <c:catAx>
        <c:axId val="308975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897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975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8975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66</c:v>
                </c:pt>
                <c:pt idx="1">
                  <c:v>65</c:v>
                </c:pt>
                <c:pt idx="2">
                  <c:v>82.5</c:v>
                </c:pt>
                <c:pt idx="3">
                  <c:v>92</c:v>
                </c:pt>
                <c:pt idx="4">
                  <c:v>97.5</c:v>
                </c:pt>
                <c:pt idx="5">
                  <c:v>111.5</c:v>
                </c:pt>
                <c:pt idx="6">
                  <c:v>119.5</c:v>
                </c:pt>
                <c:pt idx="7">
                  <c:v>107</c:v>
                </c:pt>
                <c:pt idx="8">
                  <c:v>104</c:v>
                </c:pt>
                <c:pt idx="9">
                  <c:v>107</c:v>
                </c:pt>
                <c:pt idx="10">
                  <c:v>78</c:v>
                </c:pt>
                <c:pt idx="11">
                  <c:v>78</c:v>
                </c:pt>
                <c:pt idx="12">
                  <c:v>85.5</c:v>
                </c:pt>
                <c:pt idx="13">
                  <c:v>58</c:v>
                </c:pt>
                <c:pt idx="14">
                  <c:v>65.5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108144"/>
        <c:axId val="276108704"/>
      </c:barChart>
      <c:catAx>
        <c:axId val="27610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10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0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86.5</c:v>
                </c:pt>
                <c:pt idx="1">
                  <c:v>95.5</c:v>
                </c:pt>
                <c:pt idx="2">
                  <c:v>92</c:v>
                </c:pt>
                <c:pt idx="3">
                  <c:v>111</c:v>
                </c:pt>
                <c:pt idx="4">
                  <c:v>113</c:v>
                </c:pt>
                <c:pt idx="5">
                  <c:v>119.5</c:v>
                </c:pt>
                <c:pt idx="6">
                  <c:v>119.5</c:v>
                </c:pt>
                <c:pt idx="7">
                  <c:v>116.5</c:v>
                </c:pt>
                <c:pt idx="8">
                  <c:v>137</c:v>
                </c:pt>
                <c:pt idx="9">
                  <c:v>103</c:v>
                </c:pt>
                <c:pt idx="10">
                  <c:v>105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110944"/>
        <c:axId val="276111504"/>
      </c:barChart>
      <c:catAx>
        <c:axId val="27611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1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11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1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127.5</c:v>
                </c:pt>
                <c:pt idx="1">
                  <c:v>148.5</c:v>
                </c:pt>
                <c:pt idx="2">
                  <c:v>74</c:v>
                </c:pt>
                <c:pt idx="3">
                  <c:v>117.5</c:v>
                </c:pt>
                <c:pt idx="4">
                  <c:v>92</c:v>
                </c:pt>
                <c:pt idx="5">
                  <c:v>84.5</c:v>
                </c:pt>
                <c:pt idx="6">
                  <c:v>83</c:v>
                </c:pt>
                <c:pt idx="7">
                  <c:v>66</c:v>
                </c:pt>
                <c:pt idx="8">
                  <c:v>60.5</c:v>
                </c:pt>
                <c:pt idx="9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114304"/>
        <c:axId val="276114864"/>
      </c:barChart>
      <c:catAx>
        <c:axId val="27611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1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11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11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82.5</c:v>
                </c:pt>
                <c:pt idx="1">
                  <c:v>85</c:v>
                </c:pt>
                <c:pt idx="2">
                  <c:v>99</c:v>
                </c:pt>
                <c:pt idx="3">
                  <c:v>91.5</c:v>
                </c:pt>
                <c:pt idx="4">
                  <c:v>103</c:v>
                </c:pt>
                <c:pt idx="5">
                  <c:v>85</c:v>
                </c:pt>
                <c:pt idx="6">
                  <c:v>104.5</c:v>
                </c:pt>
                <c:pt idx="7">
                  <c:v>97.5</c:v>
                </c:pt>
                <c:pt idx="8">
                  <c:v>99.5</c:v>
                </c:pt>
                <c:pt idx="9">
                  <c:v>97</c:v>
                </c:pt>
                <c:pt idx="10">
                  <c:v>101.5</c:v>
                </c:pt>
                <c:pt idx="11">
                  <c:v>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347584"/>
        <c:axId val="276348144"/>
      </c:barChart>
      <c:catAx>
        <c:axId val="27634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34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348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34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69.5</c:v>
                </c:pt>
                <c:pt idx="1">
                  <c:v>68.5</c:v>
                </c:pt>
                <c:pt idx="2">
                  <c:v>62.5</c:v>
                </c:pt>
                <c:pt idx="3">
                  <c:v>81</c:v>
                </c:pt>
                <c:pt idx="4">
                  <c:v>98</c:v>
                </c:pt>
                <c:pt idx="5">
                  <c:v>105</c:v>
                </c:pt>
                <c:pt idx="6">
                  <c:v>94.5</c:v>
                </c:pt>
                <c:pt idx="7">
                  <c:v>108</c:v>
                </c:pt>
                <c:pt idx="8">
                  <c:v>104.5</c:v>
                </c:pt>
                <c:pt idx="9">
                  <c:v>96.5</c:v>
                </c:pt>
                <c:pt idx="10">
                  <c:v>65.5</c:v>
                </c:pt>
                <c:pt idx="11">
                  <c:v>81</c:v>
                </c:pt>
                <c:pt idx="12">
                  <c:v>78.5</c:v>
                </c:pt>
                <c:pt idx="13">
                  <c:v>83</c:v>
                </c:pt>
                <c:pt idx="14">
                  <c:v>63</c:v>
                </c:pt>
                <c:pt idx="15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156352"/>
        <c:axId val="274156912"/>
      </c:barChart>
      <c:catAx>
        <c:axId val="27415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15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15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15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68</c:v>
                </c:pt>
                <c:pt idx="1">
                  <c:v>81</c:v>
                </c:pt>
                <c:pt idx="2">
                  <c:v>85</c:v>
                </c:pt>
                <c:pt idx="3">
                  <c:v>70</c:v>
                </c:pt>
                <c:pt idx="4">
                  <c:v>68</c:v>
                </c:pt>
                <c:pt idx="5">
                  <c:v>64</c:v>
                </c:pt>
                <c:pt idx="6">
                  <c:v>68</c:v>
                </c:pt>
                <c:pt idx="7">
                  <c:v>62.5</c:v>
                </c:pt>
                <c:pt idx="8">
                  <c:v>68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159152"/>
        <c:axId val="274159712"/>
      </c:barChart>
      <c:catAx>
        <c:axId val="27415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1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15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15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73.5</c:v>
                </c:pt>
                <c:pt idx="1">
                  <c:v>75.5</c:v>
                </c:pt>
                <c:pt idx="2">
                  <c:v>76.5</c:v>
                </c:pt>
                <c:pt idx="3">
                  <c:v>80.5</c:v>
                </c:pt>
                <c:pt idx="4">
                  <c:v>69</c:v>
                </c:pt>
                <c:pt idx="5">
                  <c:v>97</c:v>
                </c:pt>
                <c:pt idx="6">
                  <c:v>103.5</c:v>
                </c:pt>
                <c:pt idx="7">
                  <c:v>120.5</c:v>
                </c:pt>
                <c:pt idx="8">
                  <c:v>107</c:v>
                </c:pt>
                <c:pt idx="9">
                  <c:v>102</c:v>
                </c:pt>
                <c:pt idx="10">
                  <c:v>92.5</c:v>
                </c:pt>
                <c:pt idx="11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161952"/>
        <c:axId val="274162512"/>
      </c:barChart>
      <c:catAx>
        <c:axId val="27416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16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16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16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78</c:v>
                </c:pt>
                <c:pt idx="1">
                  <c:v>88</c:v>
                </c:pt>
                <c:pt idx="2">
                  <c:v>83.5</c:v>
                </c:pt>
                <c:pt idx="3">
                  <c:v>81.5</c:v>
                </c:pt>
                <c:pt idx="4">
                  <c:v>88.5</c:v>
                </c:pt>
                <c:pt idx="5">
                  <c:v>87</c:v>
                </c:pt>
                <c:pt idx="6">
                  <c:v>98</c:v>
                </c:pt>
                <c:pt idx="7">
                  <c:v>79</c:v>
                </c:pt>
                <c:pt idx="8">
                  <c:v>88.5</c:v>
                </c:pt>
                <c:pt idx="9">
                  <c:v>81.5</c:v>
                </c:pt>
                <c:pt idx="10">
                  <c:v>62</c:v>
                </c:pt>
                <c:pt idx="11">
                  <c:v>72</c:v>
                </c:pt>
                <c:pt idx="12">
                  <c:v>76.5</c:v>
                </c:pt>
                <c:pt idx="13">
                  <c:v>67</c:v>
                </c:pt>
                <c:pt idx="14">
                  <c:v>72.5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733216"/>
        <c:axId val="307733776"/>
      </c:barChart>
      <c:catAx>
        <c:axId val="30773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3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73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73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19</xdr:row>
      <xdr:rowOff>0</xdr:rowOff>
    </xdr:from>
    <xdr:to>
      <xdr:col>3</xdr:col>
      <xdr:colOff>419100</xdr:colOff>
      <xdr:row>19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19</xdr:row>
      <xdr:rowOff>0</xdr:rowOff>
    </xdr:from>
    <xdr:to>
      <xdr:col>2</xdr:col>
      <xdr:colOff>485775</xdr:colOff>
      <xdr:row>19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topLeftCell="A11" zoomScaleNormal="100" workbookViewId="0">
      <selection activeCell="U13" sqref="U13: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6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6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6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6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6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/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6" ht="12.75" customHeight="1" x14ac:dyDescent="0.2">
      <c r="A6" s="176" t="s">
        <v>55</v>
      </c>
      <c r="B6" s="176"/>
      <c r="C6" s="176"/>
      <c r="D6" s="177" t="s">
        <v>150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v>42942</v>
      </c>
      <c r="T6" s="190"/>
      <c r="U6" s="190"/>
    </row>
    <row r="7" spans="1:26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6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6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6" ht="24" customHeight="1" x14ac:dyDescent="0.2">
      <c r="A10" s="18" t="s">
        <v>11</v>
      </c>
      <c r="B10" s="46">
        <v>84</v>
      </c>
      <c r="C10" s="46">
        <v>68</v>
      </c>
      <c r="D10" s="46">
        <v>16</v>
      </c>
      <c r="E10" s="46">
        <v>5</v>
      </c>
      <c r="F10" s="6">
        <f t="shared" ref="F10:F22" si="0">B10*0.5+C10*1+D10*2+E10*2.5</f>
        <v>154.5</v>
      </c>
      <c r="G10" s="2"/>
      <c r="H10" s="19" t="s">
        <v>4</v>
      </c>
      <c r="I10" s="46">
        <v>47</v>
      </c>
      <c r="J10" s="46">
        <v>43</v>
      </c>
      <c r="K10" s="46">
        <v>9</v>
      </c>
      <c r="L10" s="46">
        <v>3</v>
      </c>
      <c r="M10" s="6">
        <f t="shared" ref="M10:M22" si="1">I10*0.5+J10*1+K10*2+L10*2.5</f>
        <v>92</v>
      </c>
      <c r="N10" s="9">
        <f>F20+F21+F22+M10</f>
        <v>305.5</v>
      </c>
      <c r="O10" s="19" t="s">
        <v>43</v>
      </c>
      <c r="P10" s="46">
        <v>48</v>
      </c>
      <c r="Q10" s="46">
        <v>33</v>
      </c>
      <c r="R10" s="46">
        <v>11</v>
      </c>
      <c r="S10" s="46">
        <v>3</v>
      </c>
      <c r="T10" s="6">
        <f t="shared" ref="T10:T21" si="2">P10*0.5+Q10*1+R10*2+S10*2.5</f>
        <v>86.5</v>
      </c>
      <c r="U10" s="36"/>
    </row>
    <row r="11" spans="1:26" ht="24" customHeight="1" x14ac:dyDescent="0.2">
      <c r="A11" s="18" t="s">
        <v>14</v>
      </c>
      <c r="B11" s="46">
        <v>63</v>
      </c>
      <c r="C11" s="46">
        <v>73</v>
      </c>
      <c r="D11" s="46">
        <v>13</v>
      </c>
      <c r="E11" s="46">
        <v>2</v>
      </c>
      <c r="F11" s="6">
        <f t="shared" si="0"/>
        <v>135.5</v>
      </c>
      <c r="G11" s="2"/>
      <c r="H11" s="19" t="s">
        <v>5</v>
      </c>
      <c r="I11" s="46">
        <v>44</v>
      </c>
      <c r="J11" s="46">
        <v>48</v>
      </c>
      <c r="K11" s="46">
        <v>10</v>
      </c>
      <c r="L11" s="46">
        <v>3</v>
      </c>
      <c r="M11" s="6">
        <f t="shared" si="1"/>
        <v>97.5</v>
      </c>
      <c r="N11" s="9">
        <f>F21+F22+M10+M11</f>
        <v>337</v>
      </c>
      <c r="O11" s="19" t="s">
        <v>44</v>
      </c>
      <c r="P11" s="46">
        <v>59</v>
      </c>
      <c r="Q11" s="46">
        <v>38</v>
      </c>
      <c r="R11" s="46">
        <v>9</v>
      </c>
      <c r="S11" s="46">
        <v>4</v>
      </c>
      <c r="T11" s="6">
        <f t="shared" si="2"/>
        <v>95.5</v>
      </c>
      <c r="U11" s="2"/>
    </row>
    <row r="12" spans="1:26" ht="24" customHeight="1" x14ac:dyDescent="0.2">
      <c r="A12" s="18" t="s">
        <v>17</v>
      </c>
      <c r="B12" s="46">
        <v>60</v>
      </c>
      <c r="C12" s="46">
        <v>69</v>
      </c>
      <c r="D12" s="46">
        <v>9</v>
      </c>
      <c r="E12" s="46">
        <v>1</v>
      </c>
      <c r="F12" s="6">
        <f t="shared" si="0"/>
        <v>119.5</v>
      </c>
      <c r="G12" s="2"/>
      <c r="H12" s="19" t="s">
        <v>6</v>
      </c>
      <c r="I12" s="46">
        <v>63</v>
      </c>
      <c r="J12" s="46">
        <v>50</v>
      </c>
      <c r="K12" s="46">
        <v>10</v>
      </c>
      <c r="L12" s="46">
        <v>4</v>
      </c>
      <c r="M12" s="6">
        <f t="shared" si="1"/>
        <v>111.5</v>
      </c>
      <c r="N12" s="2">
        <f>F22+M10+M11+M12</f>
        <v>383.5</v>
      </c>
      <c r="O12" s="19" t="s">
        <v>32</v>
      </c>
      <c r="P12" s="46">
        <v>60</v>
      </c>
      <c r="Q12" s="46">
        <v>42</v>
      </c>
      <c r="R12" s="46">
        <v>5</v>
      </c>
      <c r="S12" s="46">
        <v>4</v>
      </c>
      <c r="T12" s="6">
        <f t="shared" si="2"/>
        <v>92</v>
      </c>
      <c r="U12" s="2"/>
    </row>
    <row r="13" spans="1:26" ht="24" customHeight="1" x14ac:dyDescent="0.2">
      <c r="A13" s="18" t="s">
        <v>19</v>
      </c>
      <c r="B13" s="46">
        <v>58</v>
      </c>
      <c r="C13" s="46">
        <v>56</v>
      </c>
      <c r="D13" s="46">
        <v>11</v>
      </c>
      <c r="E13" s="46">
        <v>2</v>
      </c>
      <c r="F13" s="6">
        <f t="shared" si="0"/>
        <v>112</v>
      </c>
      <c r="G13" s="2">
        <f t="shared" ref="G13:G19" si="3">F10+F11+F12+F13</f>
        <v>521.5</v>
      </c>
      <c r="H13" s="19" t="s">
        <v>7</v>
      </c>
      <c r="I13" s="46">
        <v>58</v>
      </c>
      <c r="J13" s="46">
        <v>67</v>
      </c>
      <c r="K13" s="46">
        <v>8</v>
      </c>
      <c r="L13" s="46">
        <v>3</v>
      </c>
      <c r="M13" s="6">
        <f t="shared" si="1"/>
        <v>119.5</v>
      </c>
      <c r="N13" s="2">
        <f t="shared" ref="N13:N18" si="4">M10+M11+M12+M13</f>
        <v>420.5</v>
      </c>
      <c r="O13" s="19" t="s">
        <v>33</v>
      </c>
      <c r="P13" s="46">
        <v>67</v>
      </c>
      <c r="Q13" s="46">
        <v>49</v>
      </c>
      <c r="R13" s="46">
        <v>8</v>
      </c>
      <c r="S13" s="46">
        <v>5</v>
      </c>
      <c r="T13" s="6">
        <f t="shared" si="2"/>
        <v>111</v>
      </c>
      <c r="U13" s="2">
        <f t="shared" ref="U13:U21" si="5">T10+T11+T12+T13</f>
        <v>385</v>
      </c>
    </row>
    <row r="14" spans="1:26" ht="24" customHeight="1" x14ac:dyDescent="0.2">
      <c r="A14" s="18" t="s">
        <v>21</v>
      </c>
      <c r="B14" s="46">
        <v>54</v>
      </c>
      <c r="C14" s="46">
        <v>35</v>
      </c>
      <c r="D14" s="46">
        <v>7</v>
      </c>
      <c r="E14" s="46">
        <v>3</v>
      </c>
      <c r="F14" s="6">
        <f t="shared" si="0"/>
        <v>83.5</v>
      </c>
      <c r="G14" s="2">
        <f t="shared" si="3"/>
        <v>450.5</v>
      </c>
      <c r="H14" s="19" t="s">
        <v>9</v>
      </c>
      <c r="I14" s="46">
        <v>52</v>
      </c>
      <c r="J14" s="46">
        <v>58</v>
      </c>
      <c r="K14" s="46">
        <v>9</v>
      </c>
      <c r="L14" s="46">
        <v>2</v>
      </c>
      <c r="M14" s="6">
        <f t="shared" si="1"/>
        <v>107</v>
      </c>
      <c r="N14" s="2">
        <f t="shared" si="4"/>
        <v>435.5</v>
      </c>
      <c r="O14" s="19" t="s">
        <v>29</v>
      </c>
      <c r="P14" s="45">
        <v>51</v>
      </c>
      <c r="Q14" s="45">
        <v>50</v>
      </c>
      <c r="R14" s="45">
        <v>15</v>
      </c>
      <c r="S14" s="45">
        <v>3</v>
      </c>
      <c r="T14" s="6">
        <f t="shared" si="2"/>
        <v>113</v>
      </c>
      <c r="U14" s="2">
        <f t="shared" si="5"/>
        <v>411.5</v>
      </c>
    </row>
    <row r="15" spans="1:26" ht="24" customHeight="1" x14ac:dyDescent="0.2">
      <c r="A15" s="18" t="s">
        <v>23</v>
      </c>
      <c r="B15" s="46">
        <v>40</v>
      </c>
      <c r="C15" s="46">
        <v>52</v>
      </c>
      <c r="D15" s="46">
        <v>9</v>
      </c>
      <c r="E15" s="46">
        <v>2</v>
      </c>
      <c r="F15" s="6">
        <f t="shared" si="0"/>
        <v>95</v>
      </c>
      <c r="G15" s="2">
        <f t="shared" si="3"/>
        <v>410</v>
      </c>
      <c r="H15" s="19" t="s">
        <v>12</v>
      </c>
      <c r="I15" s="46">
        <v>50</v>
      </c>
      <c r="J15" s="46">
        <v>60</v>
      </c>
      <c r="K15" s="46">
        <v>7</v>
      </c>
      <c r="L15" s="46">
        <v>2</v>
      </c>
      <c r="M15" s="6">
        <f t="shared" si="1"/>
        <v>104</v>
      </c>
      <c r="N15" s="2">
        <f t="shared" si="4"/>
        <v>442</v>
      </c>
      <c r="O15" s="18" t="s">
        <v>30</v>
      </c>
      <c r="P15" s="46">
        <v>91</v>
      </c>
      <c r="Q15" s="46">
        <v>55</v>
      </c>
      <c r="R15" s="45">
        <v>7</v>
      </c>
      <c r="S15" s="46">
        <v>2</v>
      </c>
      <c r="T15" s="6">
        <f t="shared" si="2"/>
        <v>119.5</v>
      </c>
      <c r="U15" s="2">
        <f t="shared" si="5"/>
        <v>435.5</v>
      </c>
    </row>
    <row r="16" spans="1:26" ht="24" customHeight="1" x14ac:dyDescent="0.2">
      <c r="A16" s="18" t="s">
        <v>39</v>
      </c>
      <c r="B16" s="46">
        <v>45</v>
      </c>
      <c r="C16" s="46">
        <v>36</v>
      </c>
      <c r="D16" s="46">
        <v>5</v>
      </c>
      <c r="E16" s="46">
        <v>2</v>
      </c>
      <c r="F16" s="6">
        <f t="shared" si="0"/>
        <v>73.5</v>
      </c>
      <c r="G16" s="2">
        <f t="shared" si="3"/>
        <v>364</v>
      </c>
      <c r="H16" s="19" t="s">
        <v>15</v>
      </c>
      <c r="I16" s="46">
        <v>51</v>
      </c>
      <c r="J16" s="46">
        <v>67</v>
      </c>
      <c r="K16" s="46">
        <v>6</v>
      </c>
      <c r="L16" s="46">
        <v>1</v>
      </c>
      <c r="M16" s="6">
        <f t="shared" si="1"/>
        <v>107</v>
      </c>
      <c r="N16" s="2">
        <f t="shared" si="4"/>
        <v>437.5</v>
      </c>
      <c r="O16" s="158" t="s">
        <v>8</v>
      </c>
      <c r="P16" s="46">
        <v>74</v>
      </c>
      <c r="Q16" s="46">
        <v>60</v>
      </c>
      <c r="R16" s="46">
        <v>10</v>
      </c>
      <c r="S16" s="46">
        <v>1</v>
      </c>
      <c r="T16" s="6">
        <f t="shared" si="2"/>
        <v>119.5</v>
      </c>
      <c r="U16" s="2">
        <f t="shared" si="5"/>
        <v>463</v>
      </c>
      <c r="V16" s="1">
        <f>+SUM(P16:P19)</f>
        <v>333</v>
      </c>
      <c r="W16" s="1">
        <f t="shared" ref="W16:Y16" si="6">+SUM(Q16:Q19)</f>
        <v>225</v>
      </c>
      <c r="X16" s="1">
        <f t="shared" si="6"/>
        <v>26</v>
      </c>
      <c r="Y16" s="1">
        <f t="shared" si="6"/>
        <v>13</v>
      </c>
      <c r="Z16" s="1">
        <f>SUM(V16:Y16)</f>
        <v>597</v>
      </c>
    </row>
    <row r="17" spans="1:25" ht="24" customHeight="1" x14ac:dyDescent="0.2">
      <c r="A17" s="18" t="s">
        <v>40</v>
      </c>
      <c r="B17" s="46">
        <v>54</v>
      </c>
      <c r="C17" s="46">
        <v>23</v>
      </c>
      <c r="D17" s="46">
        <v>7</v>
      </c>
      <c r="E17" s="46">
        <v>2</v>
      </c>
      <c r="F17" s="6">
        <f t="shared" si="0"/>
        <v>69</v>
      </c>
      <c r="G17" s="2">
        <f t="shared" si="3"/>
        <v>321</v>
      </c>
      <c r="H17" s="19" t="s">
        <v>18</v>
      </c>
      <c r="I17" s="46">
        <v>37</v>
      </c>
      <c r="J17" s="46">
        <v>31</v>
      </c>
      <c r="K17" s="46">
        <v>8</v>
      </c>
      <c r="L17" s="46">
        <v>5</v>
      </c>
      <c r="M17" s="6">
        <f t="shared" si="1"/>
        <v>78</v>
      </c>
      <c r="N17" s="2">
        <f t="shared" si="4"/>
        <v>396</v>
      </c>
      <c r="O17" s="158" t="s">
        <v>10</v>
      </c>
      <c r="P17" s="46">
        <v>82</v>
      </c>
      <c r="Q17" s="46">
        <v>55</v>
      </c>
      <c r="R17" s="46">
        <v>4</v>
      </c>
      <c r="S17" s="46">
        <v>5</v>
      </c>
      <c r="T17" s="6">
        <f t="shared" si="2"/>
        <v>116.5</v>
      </c>
      <c r="U17" s="2">
        <f t="shared" si="5"/>
        <v>468.5</v>
      </c>
      <c r="V17" s="247">
        <f>+V16/$Z$16</f>
        <v>0.55778894472361806</v>
      </c>
      <c r="W17" s="247">
        <f t="shared" ref="W17:Y17" si="7">+W16/$Z$16</f>
        <v>0.37688442211055279</v>
      </c>
      <c r="X17" s="247">
        <f t="shared" si="7"/>
        <v>4.3551088777219429E-2</v>
      </c>
      <c r="Y17" s="247">
        <f t="shared" si="7"/>
        <v>2.1775544388609715E-2</v>
      </c>
    </row>
    <row r="18" spans="1:25" ht="24" customHeight="1" x14ac:dyDescent="0.2">
      <c r="A18" s="18" t="s">
        <v>41</v>
      </c>
      <c r="B18" s="46">
        <v>46</v>
      </c>
      <c r="C18" s="46">
        <v>35</v>
      </c>
      <c r="D18" s="46">
        <v>11</v>
      </c>
      <c r="E18" s="46">
        <v>1</v>
      </c>
      <c r="F18" s="6">
        <f t="shared" si="0"/>
        <v>82.5</v>
      </c>
      <c r="G18" s="2">
        <f t="shared" si="3"/>
        <v>320</v>
      </c>
      <c r="H18" s="19" t="s">
        <v>20</v>
      </c>
      <c r="I18" s="46">
        <v>45</v>
      </c>
      <c r="J18" s="46">
        <v>36</v>
      </c>
      <c r="K18" s="46">
        <v>6</v>
      </c>
      <c r="L18" s="46">
        <v>3</v>
      </c>
      <c r="M18" s="6">
        <f t="shared" si="1"/>
        <v>78</v>
      </c>
      <c r="N18" s="2">
        <f t="shared" si="4"/>
        <v>367</v>
      </c>
      <c r="O18" s="158" t="s">
        <v>13</v>
      </c>
      <c r="P18" s="46">
        <v>96</v>
      </c>
      <c r="Q18" s="46">
        <v>65</v>
      </c>
      <c r="R18" s="46">
        <v>7</v>
      </c>
      <c r="S18" s="46">
        <v>4</v>
      </c>
      <c r="T18" s="6">
        <f t="shared" si="2"/>
        <v>137</v>
      </c>
      <c r="U18" s="2">
        <f t="shared" si="5"/>
        <v>492.5</v>
      </c>
    </row>
    <row r="19" spans="1:25" ht="24" customHeight="1" thickBot="1" x14ac:dyDescent="0.25">
      <c r="A19" s="21" t="s">
        <v>42</v>
      </c>
      <c r="B19" s="47">
        <v>39</v>
      </c>
      <c r="C19" s="47">
        <v>36</v>
      </c>
      <c r="D19" s="47">
        <v>4</v>
      </c>
      <c r="E19" s="47">
        <v>5</v>
      </c>
      <c r="F19" s="7">
        <f t="shared" si="0"/>
        <v>76</v>
      </c>
      <c r="G19" s="3">
        <f t="shared" si="3"/>
        <v>301</v>
      </c>
      <c r="H19" s="20" t="s">
        <v>22</v>
      </c>
      <c r="I19" s="45">
        <v>38</v>
      </c>
      <c r="J19" s="45">
        <v>41</v>
      </c>
      <c r="K19" s="45">
        <v>9</v>
      </c>
      <c r="L19" s="45">
        <v>3</v>
      </c>
      <c r="M19" s="6">
        <f t="shared" si="1"/>
        <v>85.5</v>
      </c>
      <c r="N19" s="2">
        <f>M16+M17+M18+M19</f>
        <v>348.5</v>
      </c>
      <c r="O19" s="158" t="s">
        <v>16</v>
      </c>
      <c r="P19" s="46">
        <v>81</v>
      </c>
      <c r="Q19" s="46">
        <v>45</v>
      </c>
      <c r="R19" s="46">
        <v>5</v>
      </c>
      <c r="S19" s="46">
        <v>3</v>
      </c>
      <c r="T19" s="6">
        <f t="shared" si="2"/>
        <v>103</v>
      </c>
      <c r="U19" s="2">
        <f t="shared" si="5"/>
        <v>476</v>
      </c>
    </row>
    <row r="20" spans="1:25" ht="24" customHeight="1" x14ac:dyDescent="0.2">
      <c r="A20" s="19" t="s">
        <v>27</v>
      </c>
      <c r="B20" s="45">
        <v>27</v>
      </c>
      <c r="C20" s="45">
        <v>33</v>
      </c>
      <c r="D20" s="45">
        <v>6</v>
      </c>
      <c r="E20" s="45">
        <v>3</v>
      </c>
      <c r="F20" s="8">
        <f t="shared" si="0"/>
        <v>66</v>
      </c>
      <c r="G20" s="35"/>
      <c r="H20" s="19" t="s">
        <v>24</v>
      </c>
      <c r="I20" s="46">
        <v>29</v>
      </c>
      <c r="J20" s="46">
        <v>28</v>
      </c>
      <c r="K20" s="46">
        <v>4</v>
      </c>
      <c r="L20" s="46">
        <v>3</v>
      </c>
      <c r="M20" s="8">
        <f t="shared" si="1"/>
        <v>58</v>
      </c>
      <c r="N20" s="2">
        <f>M17+M18+M19+M20</f>
        <v>299.5</v>
      </c>
      <c r="O20" s="19" t="s">
        <v>45</v>
      </c>
      <c r="P20" s="45">
        <v>80</v>
      </c>
      <c r="Q20" s="45">
        <v>52</v>
      </c>
      <c r="R20" s="46">
        <v>4</v>
      </c>
      <c r="S20" s="45">
        <v>2</v>
      </c>
      <c r="T20" s="8">
        <f t="shared" si="2"/>
        <v>105</v>
      </c>
      <c r="U20" s="2">
        <f t="shared" si="5"/>
        <v>461.5</v>
      </c>
    </row>
    <row r="21" spans="1:25" ht="24" customHeight="1" thickBot="1" x14ac:dyDescent="0.25">
      <c r="A21" s="19" t="s">
        <v>28</v>
      </c>
      <c r="B21" s="46">
        <v>30</v>
      </c>
      <c r="C21" s="46">
        <v>35</v>
      </c>
      <c r="D21" s="46">
        <v>5</v>
      </c>
      <c r="E21" s="46">
        <v>2</v>
      </c>
      <c r="F21" s="6">
        <f t="shared" si="0"/>
        <v>65</v>
      </c>
      <c r="G21" s="36"/>
      <c r="H21" s="20" t="s">
        <v>25</v>
      </c>
      <c r="I21" s="46">
        <v>42</v>
      </c>
      <c r="J21" s="46">
        <v>27</v>
      </c>
      <c r="K21" s="46">
        <v>5</v>
      </c>
      <c r="L21" s="46">
        <v>3</v>
      </c>
      <c r="M21" s="6">
        <f t="shared" si="1"/>
        <v>65.5</v>
      </c>
      <c r="N21" s="2">
        <f>M18+M19+M20+M21</f>
        <v>287</v>
      </c>
      <c r="O21" s="21" t="s">
        <v>46</v>
      </c>
      <c r="P21" s="47">
        <v>70</v>
      </c>
      <c r="Q21" s="47">
        <v>50</v>
      </c>
      <c r="R21" s="47">
        <v>4</v>
      </c>
      <c r="S21" s="47">
        <v>2</v>
      </c>
      <c r="T21" s="7">
        <f t="shared" si="2"/>
        <v>98</v>
      </c>
      <c r="U21" s="3">
        <f t="shared" si="5"/>
        <v>443</v>
      </c>
    </row>
    <row r="22" spans="1:25" ht="24" customHeight="1" thickBot="1" x14ac:dyDescent="0.25">
      <c r="A22" s="19" t="s">
        <v>1</v>
      </c>
      <c r="B22" s="46">
        <v>39</v>
      </c>
      <c r="C22" s="46">
        <v>37</v>
      </c>
      <c r="D22" s="46">
        <v>8</v>
      </c>
      <c r="E22" s="46">
        <v>4</v>
      </c>
      <c r="F22" s="6">
        <f t="shared" si="0"/>
        <v>82.5</v>
      </c>
      <c r="G22" s="2"/>
      <c r="H22" s="21" t="s">
        <v>26</v>
      </c>
      <c r="I22" s="47">
        <v>41</v>
      </c>
      <c r="J22" s="47">
        <v>30</v>
      </c>
      <c r="K22" s="47">
        <v>6</v>
      </c>
      <c r="L22" s="47">
        <v>2</v>
      </c>
      <c r="M22" s="6">
        <f t="shared" si="1"/>
        <v>67.5</v>
      </c>
      <c r="N22" s="3">
        <f>M19+M20+M21+M22</f>
        <v>276.5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521.5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442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492.5</v>
      </c>
    </row>
    <row r="24" spans="1:25" ht="1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68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83 - KR 27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0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152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42942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88</v>
      </c>
      <c r="C10" s="46">
        <v>61</v>
      </c>
      <c r="D10" s="46">
        <v>10</v>
      </c>
      <c r="E10" s="46">
        <v>1</v>
      </c>
      <c r="F10" s="6">
        <f t="shared" ref="F10:F22" si="0">B10*0.5+C10*1+D10*2+E10*2.5</f>
        <v>127.5</v>
      </c>
      <c r="G10" s="2"/>
      <c r="H10" s="19" t="s">
        <v>4</v>
      </c>
      <c r="I10" s="46">
        <v>42</v>
      </c>
      <c r="J10" s="46">
        <v>35</v>
      </c>
      <c r="K10" s="46">
        <v>10</v>
      </c>
      <c r="L10" s="46">
        <v>2</v>
      </c>
      <c r="M10" s="6">
        <f t="shared" ref="M10:M22" si="1">I10*0.5+J10*1+K10*2+L10*2.5</f>
        <v>81</v>
      </c>
      <c r="N10" s="9">
        <f>F20+F21+F22+M10</f>
        <v>281.5</v>
      </c>
      <c r="O10" s="19" t="s">
        <v>43</v>
      </c>
      <c r="P10" s="46">
        <v>64</v>
      </c>
      <c r="Q10" s="46">
        <v>30</v>
      </c>
      <c r="R10" s="46">
        <v>9</v>
      </c>
      <c r="S10" s="46">
        <v>1</v>
      </c>
      <c r="T10" s="6">
        <f t="shared" ref="T10:T21" si="2">P10*0.5+Q10*1+R10*2+S10*2.5</f>
        <v>82.5</v>
      </c>
      <c r="U10" s="10"/>
      <c r="AB10" s="1"/>
    </row>
    <row r="11" spans="1:28" ht="24" customHeight="1" x14ac:dyDescent="0.2">
      <c r="A11" s="18" t="s">
        <v>14</v>
      </c>
      <c r="B11" s="46">
        <v>116</v>
      </c>
      <c r="C11" s="46">
        <v>57</v>
      </c>
      <c r="D11" s="46">
        <v>13</v>
      </c>
      <c r="E11" s="46">
        <v>3</v>
      </c>
      <c r="F11" s="6">
        <f t="shared" si="0"/>
        <v>148.5</v>
      </c>
      <c r="G11" s="2"/>
      <c r="H11" s="19" t="s">
        <v>5</v>
      </c>
      <c r="I11" s="46">
        <v>60</v>
      </c>
      <c r="J11" s="46">
        <v>36</v>
      </c>
      <c r="K11" s="46">
        <v>11</v>
      </c>
      <c r="L11" s="46">
        <v>4</v>
      </c>
      <c r="M11" s="6">
        <f t="shared" si="1"/>
        <v>98</v>
      </c>
      <c r="N11" s="9">
        <f>F21+F22+M10+M11</f>
        <v>310</v>
      </c>
      <c r="O11" s="19" t="s">
        <v>44</v>
      </c>
      <c r="P11" s="46">
        <v>62</v>
      </c>
      <c r="Q11" s="46">
        <v>33</v>
      </c>
      <c r="R11" s="46">
        <v>8</v>
      </c>
      <c r="S11" s="46">
        <v>2</v>
      </c>
      <c r="T11" s="6">
        <f t="shared" si="2"/>
        <v>85</v>
      </c>
      <c r="U11" s="2"/>
      <c r="AB11" s="1"/>
    </row>
    <row r="12" spans="1:28" ht="24" customHeight="1" x14ac:dyDescent="0.2">
      <c r="A12" s="18" t="s">
        <v>17</v>
      </c>
      <c r="B12" s="46">
        <v>96</v>
      </c>
      <c r="C12" s="46">
        <v>1</v>
      </c>
      <c r="D12" s="46">
        <v>10</v>
      </c>
      <c r="E12" s="46">
        <v>2</v>
      </c>
      <c r="F12" s="6">
        <f t="shared" si="0"/>
        <v>74</v>
      </c>
      <c r="G12" s="2"/>
      <c r="H12" s="19" t="s">
        <v>6</v>
      </c>
      <c r="I12" s="46">
        <v>71</v>
      </c>
      <c r="J12" s="46">
        <v>43</v>
      </c>
      <c r="K12" s="46">
        <v>12</v>
      </c>
      <c r="L12" s="46">
        <v>1</v>
      </c>
      <c r="M12" s="6">
        <f t="shared" si="1"/>
        <v>105</v>
      </c>
      <c r="N12" s="2">
        <f>F22+M10+M11+M12</f>
        <v>346.5</v>
      </c>
      <c r="O12" s="19" t="s">
        <v>32</v>
      </c>
      <c r="P12" s="46">
        <v>84</v>
      </c>
      <c r="Q12" s="46">
        <v>34</v>
      </c>
      <c r="R12" s="46">
        <v>9</v>
      </c>
      <c r="S12" s="46">
        <v>2</v>
      </c>
      <c r="T12" s="6">
        <f t="shared" si="2"/>
        <v>99</v>
      </c>
      <c r="U12" s="2"/>
      <c r="AB12" s="1"/>
    </row>
    <row r="13" spans="1:28" ht="24" customHeight="1" x14ac:dyDescent="0.2">
      <c r="A13" s="18" t="s">
        <v>19</v>
      </c>
      <c r="B13" s="46">
        <v>81</v>
      </c>
      <c r="C13" s="46">
        <v>43</v>
      </c>
      <c r="D13" s="46">
        <v>12</v>
      </c>
      <c r="E13" s="46">
        <v>4</v>
      </c>
      <c r="F13" s="6">
        <f t="shared" si="0"/>
        <v>117.5</v>
      </c>
      <c r="G13" s="2">
        <f t="shared" ref="G13:G19" si="3">F10+F11+F12+F13</f>
        <v>467.5</v>
      </c>
      <c r="H13" s="19" t="s">
        <v>7</v>
      </c>
      <c r="I13" s="46">
        <v>70</v>
      </c>
      <c r="J13" s="46">
        <v>34</v>
      </c>
      <c r="K13" s="46">
        <v>9</v>
      </c>
      <c r="L13" s="46">
        <v>3</v>
      </c>
      <c r="M13" s="6">
        <f t="shared" si="1"/>
        <v>94.5</v>
      </c>
      <c r="N13" s="2">
        <f t="shared" ref="N13:N18" si="4">M10+M11+M12+M13</f>
        <v>378.5</v>
      </c>
      <c r="O13" s="19" t="s">
        <v>33</v>
      </c>
      <c r="P13" s="46">
        <v>54</v>
      </c>
      <c r="Q13" s="46">
        <v>28</v>
      </c>
      <c r="R13" s="46">
        <v>12</v>
      </c>
      <c r="S13" s="46">
        <v>5</v>
      </c>
      <c r="T13" s="6">
        <f t="shared" si="2"/>
        <v>91.5</v>
      </c>
      <c r="U13" s="2">
        <f t="shared" ref="U13:U21" si="5">T10+T11+T12+T13</f>
        <v>358</v>
      </c>
      <c r="AB13" s="81">
        <v>212.5</v>
      </c>
    </row>
    <row r="14" spans="1:28" ht="24" customHeight="1" x14ac:dyDescent="0.2">
      <c r="A14" s="18" t="s">
        <v>21</v>
      </c>
      <c r="B14" s="46">
        <v>85</v>
      </c>
      <c r="C14" s="46">
        <v>35</v>
      </c>
      <c r="D14" s="46">
        <v>6</v>
      </c>
      <c r="E14" s="46">
        <v>1</v>
      </c>
      <c r="F14" s="6">
        <f t="shared" si="0"/>
        <v>92</v>
      </c>
      <c r="G14" s="2">
        <f t="shared" si="3"/>
        <v>432</v>
      </c>
      <c r="H14" s="19" t="s">
        <v>9</v>
      </c>
      <c r="I14" s="46">
        <v>77</v>
      </c>
      <c r="J14" s="46">
        <v>45</v>
      </c>
      <c r="K14" s="46">
        <v>11</v>
      </c>
      <c r="L14" s="46">
        <v>1</v>
      </c>
      <c r="M14" s="6">
        <f t="shared" si="1"/>
        <v>108</v>
      </c>
      <c r="N14" s="2">
        <f t="shared" si="4"/>
        <v>405.5</v>
      </c>
      <c r="O14" s="19" t="s">
        <v>29</v>
      </c>
      <c r="P14" s="45">
        <v>64</v>
      </c>
      <c r="Q14" s="45">
        <v>41</v>
      </c>
      <c r="R14" s="45">
        <v>10</v>
      </c>
      <c r="S14" s="45">
        <v>4</v>
      </c>
      <c r="T14" s="6">
        <f t="shared" si="2"/>
        <v>103</v>
      </c>
      <c r="U14" s="2">
        <f t="shared" si="5"/>
        <v>378.5</v>
      </c>
      <c r="AB14" s="81">
        <v>226</v>
      </c>
    </row>
    <row r="15" spans="1:28" ht="24" customHeight="1" x14ac:dyDescent="0.2">
      <c r="A15" s="18" t="s">
        <v>23</v>
      </c>
      <c r="B15" s="46">
        <v>61</v>
      </c>
      <c r="C15" s="46">
        <v>25</v>
      </c>
      <c r="D15" s="46">
        <v>12</v>
      </c>
      <c r="E15" s="46">
        <v>2</v>
      </c>
      <c r="F15" s="6">
        <f t="shared" si="0"/>
        <v>84.5</v>
      </c>
      <c r="G15" s="2">
        <f t="shared" si="3"/>
        <v>368</v>
      </c>
      <c r="H15" s="19" t="s">
        <v>12</v>
      </c>
      <c r="I15" s="46">
        <v>75</v>
      </c>
      <c r="J15" s="46">
        <v>42</v>
      </c>
      <c r="K15" s="46">
        <v>10</v>
      </c>
      <c r="L15" s="46">
        <v>2</v>
      </c>
      <c r="M15" s="6">
        <f t="shared" si="1"/>
        <v>104.5</v>
      </c>
      <c r="N15" s="2">
        <f t="shared" si="4"/>
        <v>412</v>
      </c>
      <c r="O15" s="18" t="s">
        <v>30</v>
      </c>
      <c r="P15" s="46">
        <v>70</v>
      </c>
      <c r="Q15" s="46">
        <v>42</v>
      </c>
      <c r="R15" s="46">
        <v>4</v>
      </c>
      <c r="S15" s="46">
        <v>0</v>
      </c>
      <c r="T15" s="6">
        <f t="shared" si="2"/>
        <v>85</v>
      </c>
      <c r="U15" s="2">
        <f t="shared" si="5"/>
        <v>378.5</v>
      </c>
      <c r="AB15" s="81">
        <v>233.5</v>
      </c>
    </row>
    <row r="16" spans="1:28" ht="24" customHeight="1" x14ac:dyDescent="0.2">
      <c r="A16" s="18" t="s">
        <v>39</v>
      </c>
      <c r="B16" s="46">
        <v>66</v>
      </c>
      <c r="C16" s="46">
        <v>35</v>
      </c>
      <c r="D16" s="46">
        <v>5</v>
      </c>
      <c r="E16" s="46">
        <v>2</v>
      </c>
      <c r="F16" s="6">
        <f t="shared" si="0"/>
        <v>83</v>
      </c>
      <c r="G16" s="2">
        <f t="shared" si="3"/>
        <v>377</v>
      </c>
      <c r="H16" s="19" t="s">
        <v>15</v>
      </c>
      <c r="I16" s="46">
        <v>72</v>
      </c>
      <c r="J16" s="46">
        <v>40</v>
      </c>
      <c r="K16" s="46">
        <v>9</v>
      </c>
      <c r="L16" s="46">
        <v>1</v>
      </c>
      <c r="M16" s="6">
        <f t="shared" si="1"/>
        <v>96.5</v>
      </c>
      <c r="N16" s="2">
        <f t="shared" si="4"/>
        <v>403.5</v>
      </c>
      <c r="O16" s="158" t="s">
        <v>8</v>
      </c>
      <c r="P16" s="46">
        <v>61</v>
      </c>
      <c r="Q16" s="46">
        <v>48</v>
      </c>
      <c r="R16" s="46">
        <v>8</v>
      </c>
      <c r="S16" s="46">
        <v>4</v>
      </c>
      <c r="T16" s="6">
        <f t="shared" si="2"/>
        <v>104.5</v>
      </c>
      <c r="U16" s="2">
        <f t="shared" si="5"/>
        <v>384</v>
      </c>
      <c r="V16">
        <f>+SUM(P16:P19)</f>
        <v>272</v>
      </c>
      <c r="W16">
        <f t="shared" ref="W16:Y16" si="6">+SUM(Q16:Q19)</f>
        <v>164</v>
      </c>
      <c r="X16">
        <f t="shared" si="6"/>
        <v>38</v>
      </c>
      <c r="Y16">
        <f t="shared" si="6"/>
        <v>9</v>
      </c>
      <c r="Z16">
        <f>SUM(V16:Y16)</f>
        <v>483</v>
      </c>
      <c r="AB16" s="81">
        <v>234</v>
      </c>
    </row>
    <row r="17" spans="1:28" ht="24" customHeight="1" x14ac:dyDescent="0.2">
      <c r="A17" s="18" t="s">
        <v>40</v>
      </c>
      <c r="B17" s="46">
        <v>46</v>
      </c>
      <c r="C17" s="46">
        <v>19</v>
      </c>
      <c r="D17" s="46">
        <v>7</v>
      </c>
      <c r="E17" s="46">
        <v>4</v>
      </c>
      <c r="F17" s="6">
        <f t="shared" si="0"/>
        <v>66</v>
      </c>
      <c r="G17" s="2">
        <f t="shared" si="3"/>
        <v>325.5</v>
      </c>
      <c r="H17" s="19" t="s">
        <v>18</v>
      </c>
      <c r="I17" s="46">
        <v>41</v>
      </c>
      <c r="J17" s="46">
        <v>33</v>
      </c>
      <c r="K17" s="46">
        <v>6</v>
      </c>
      <c r="L17" s="46">
        <v>0</v>
      </c>
      <c r="M17" s="6">
        <f t="shared" si="1"/>
        <v>65.5</v>
      </c>
      <c r="N17" s="2">
        <f t="shared" si="4"/>
        <v>374.5</v>
      </c>
      <c r="O17" s="158" t="s">
        <v>10</v>
      </c>
      <c r="P17" s="46">
        <v>73</v>
      </c>
      <c r="Q17" s="46">
        <v>38</v>
      </c>
      <c r="R17" s="46">
        <v>9</v>
      </c>
      <c r="S17" s="46">
        <v>2</v>
      </c>
      <c r="T17" s="6">
        <f t="shared" si="2"/>
        <v>97.5</v>
      </c>
      <c r="U17" s="2">
        <f t="shared" si="5"/>
        <v>390</v>
      </c>
      <c r="V17" s="248">
        <f>+V16/$Z$16</f>
        <v>0.56314699792960665</v>
      </c>
      <c r="W17" s="248">
        <f t="shared" ref="W17:Y17" si="7">+W16/$Z$16</f>
        <v>0.33954451345755693</v>
      </c>
      <c r="X17" s="248">
        <f t="shared" si="7"/>
        <v>7.8674948240165632E-2</v>
      </c>
      <c r="Y17" s="248">
        <f t="shared" si="7"/>
        <v>1.8633540372670808E-2</v>
      </c>
      <c r="AB17" s="81">
        <v>248</v>
      </c>
    </row>
    <row r="18" spans="1:28" ht="24" customHeight="1" x14ac:dyDescent="0.2">
      <c r="A18" s="18" t="s">
        <v>41</v>
      </c>
      <c r="B18" s="46">
        <v>58</v>
      </c>
      <c r="C18" s="46">
        <v>12</v>
      </c>
      <c r="D18" s="46">
        <v>6</v>
      </c>
      <c r="E18" s="46">
        <v>3</v>
      </c>
      <c r="F18" s="6">
        <f t="shared" si="0"/>
        <v>60.5</v>
      </c>
      <c r="G18" s="2">
        <f t="shared" si="3"/>
        <v>294</v>
      </c>
      <c r="H18" s="19" t="s">
        <v>20</v>
      </c>
      <c r="I18" s="46">
        <v>53</v>
      </c>
      <c r="J18" s="46">
        <v>36</v>
      </c>
      <c r="K18" s="46">
        <v>8</v>
      </c>
      <c r="L18" s="46">
        <v>1</v>
      </c>
      <c r="M18" s="6">
        <f t="shared" si="1"/>
        <v>81</v>
      </c>
      <c r="N18" s="2">
        <f t="shared" si="4"/>
        <v>347.5</v>
      </c>
      <c r="O18" s="158" t="s">
        <v>13</v>
      </c>
      <c r="P18" s="46">
        <v>70</v>
      </c>
      <c r="Q18" s="46">
        <v>40</v>
      </c>
      <c r="R18" s="46">
        <v>11</v>
      </c>
      <c r="S18" s="46">
        <v>1</v>
      </c>
      <c r="T18" s="6">
        <f t="shared" si="2"/>
        <v>99.5</v>
      </c>
      <c r="U18" s="2">
        <f t="shared" si="5"/>
        <v>386.5</v>
      </c>
      <c r="AB18" s="81">
        <v>248</v>
      </c>
    </row>
    <row r="19" spans="1:28" ht="24" customHeight="1" thickBot="1" x14ac:dyDescent="0.25">
      <c r="A19" s="21" t="s">
        <v>42</v>
      </c>
      <c r="B19" s="47">
        <v>51</v>
      </c>
      <c r="C19" s="47">
        <v>29</v>
      </c>
      <c r="D19" s="47">
        <v>6</v>
      </c>
      <c r="E19" s="47">
        <v>1</v>
      </c>
      <c r="F19" s="7">
        <f t="shared" si="0"/>
        <v>69</v>
      </c>
      <c r="G19" s="3">
        <f t="shared" si="3"/>
        <v>278.5</v>
      </c>
      <c r="H19" s="20" t="s">
        <v>22</v>
      </c>
      <c r="I19" s="45">
        <v>57</v>
      </c>
      <c r="J19" s="45">
        <v>30</v>
      </c>
      <c r="K19" s="45">
        <v>10</v>
      </c>
      <c r="L19" s="45">
        <v>0</v>
      </c>
      <c r="M19" s="6">
        <f t="shared" si="1"/>
        <v>78.5</v>
      </c>
      <c r="N19" s="2">
        <f>M16+M17+M18+M19</f>
        <v>321.5</v>
      </c>
      <c r="O19" s="158" t="s">
        <v>16</v>
      </c>
      <c r="P19" s="46">
        <v>68</v>
      </c>
      <c r="Q19" s="46">
        <v>38</v>
      </c>
      <c r="R19" s="46">
        <v>10</v>
      </c>
      <c r="S19" s="46">
        <v>2</v>
      </c>
      <c r="T19" s="6">
        <f t="shared" si="2"/>
        <v>97</v>
      </c>
      <c r="U19" s="2">
        <f t="shared" si="5"/>
        <v>398.5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26</v>
      </c>
      <c r="D20" s="45">
        <v>9</v>
      </c>
      <c r="E20" s="45">
        <v>2</v>
      </c>
      <c r="F20" s="8">
        <f t="shared" si="0"/>
        <v>69.5</v>
      </c>
      <c r="G20" s="35"/>
      <c r="H20" s="19" t="s">
        <v>24</v>
      </c>
      <c r="I20" s="46">
        <v>47</v>
      </c>
      <c r="J20" s="46">
        <v>33</v>
      </c>
      <c r="K20" s="46">
        <v>7</v>
      </c>
      <c r="L20" s="46">
        <v>5</v>
      </c>
      <c r="M20" s="8">
        <f t="shared" si="1"/>
        <v>83</v>
      </c>
      <c r="N20" s="2">
        <f>M17+M18+M19+M20</f>
        <v>308</v>
      </c>
      <c r="O20" s="19" t="s">
        <v>45</v>
      </c>
      <c r="P20" s="45">
        <v>65</v>
      </c>
      <c r="Q20" s="45">
        <v>39</v>
      </c>
      <c r="R20" s="45">
        <v>10</v>
      </c>
      <c r="S20" s="45">
        <v>4</v>
      </c>
      <c r="T20" s="8">
        <f t="shared" si="2"/>
        <v>101.5</v>
      </c>
      <c r="U20" s="2">
        <f t="shared" si="5"/>
        <v>395.5</v>
      </c>
      <c r="AB20" s="81">
        <v>275</v>
      </c>
    </row>
    <row r="21" spans="1:28" ht="24" customHeight="1" thickBot="1" x14ac:dyDescent="0.25">
      <c r="A21" s="19" t="s">
        <v>28</v>
      </c>
      <c r="B21" s="46">
        <v>46</v>
      </c>
      <c r="C21" s="46">
        <v>22</v>
      </c>
      <c r="D21" s="46">
        <v>8</v>
      </c>
      <c r="E21" s="46">
        <v>3</v>
      </c>
      <c r="F21" s="6">
        <f t="shared" si="0"/>
        <v>68.5</v>
      </c>
      <c r="G21" s="36"/>
      <c r="H21" s="20" t="s">
        <v>25</v>
      </c>
      <c r="I21" s="46">
        <v>43</v>
      </c>
      <c r="J21" s="46">
        <v>25</v>
      </c>
      <c r="K21" s="46">
        <v>7</v>
      </c>
      <c r="L21" s="46">
        <v>1</v>
      </c>
      <c r="M21" s="6">
        <f t="shared" si="1"/>
        <v>63</v>
      </c>
      <c r="N21" s="2">
        <f>M18+M19+M20+M21</f>
        <v>305.5</v>
      </c>
      <c r="O21" s="21" t="s">
        <v>46</v>
      </c>
      <c r="P21" s="47">
        <v>60</v>
      </c>
      <c r="Q21" s="47">
        <v>38</v>
      </c>
      <c r="R21" s="47">
        <v>9</v>
      </c>
      <c r="S21" s="47">
        <v>2</v>
      </c>
      <c r="T21" s="7">
        <f t="shared" si="2"/>
        <v>91</v>
      </c>
      <c r="U21" s="3">
        <f t="shared" si="5"/>
        <v>389</v>
      </c>
      <c r="AB21" s="81">
        <v>276</v>
      </c>
    </row>
    <row r="22" spans="1:28" ht="24" customHeight="1" thickBot="1" x14ac:dyDescent="0.25">
      <c r="A22" s="19" t="s">
        <v>1</v>
      </c>
      <c r="B22" s="46">
        <v>53</v>
      </c>
      <c r="C22" s="46">
        <v>24</v>
      </c>
      <c r="D22" s="46">
        <v>6</v>
      </c>
      <c r="E22" s="46">
        <v>0</v>
      </c>
      <c r="F22" s="6">
        <f t="shared" si="0"/>
        <v>62.5</v>
      </c>
      <c r="G22" s="2"/>
      <c r="H22" s="21" t="s">
        <v>26</v>
      </c>
      <c r="I22" s="47">
        <v>42</v>
      </c>
      <c r="J22" s="47">
        <v>25</v>
      </c>
      <c r="K22" s="47">
        <v>6</v>
      </c>
      <c r="L22" s="47">
        <v>4</v>
      </c>
      <c r="M22" s="6">
        <f t="shared" si="1"/>
        <v>68</v>
      </c>
      <c r="N22" s="3">
        <f>M19+M20+M21+M22</f>
        <v>292.5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467.5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412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398.5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80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83 - KR 27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0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153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42942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86</v>
      </c>
      <c r="C10" s="61">
        <v>25</v>
      </c>
      <c r="D10" s="61">
        <v>0</v>
      </c>
      <c r="E10" s="61">
        <v>0</v>
      </c>
      <c r="F10" s="62">
        <f t="shared" ref="F10:F22" si="0">B10*0.5+C10*1+D10*2+E10*2.5</f>
        <v>68</v>
      </c>
      <c r="G10" s="63"/>
      <c r="H10" s="64" t="s">
        <v>4</v>
      </c>
      <c r="I10" s="46">
        <v>92</v>
      </c>
      <c r="J10" s="46">
        <v>29</v>
      </c>
      <c r="K10" s="46">
        <v>2</v>
      </c>
      <c r="L10" s="46">
        <v>1</v>
      </c>
      <c r="M10" s="62">
        <f t="shared" ref="M10:M22" si="1">I10*0.5+J10*1+K10*2+L10*2.5</f>
        <v>81.5</v>
      </c>
      <c r="N10" s="65">
        <f>F20+F21+F22+M10</f>
        <v>331</v>
      </c>
      <c r="O10" s="64" t="s">
        <v>43</v>
      </c>
      <c r="P10" s="46">
        <v>92</v>
      </c>
      <c r="Q10" s="46">
        <v>25</v>
      </c>
      <c r="R10" s="46">
        <v>0</v>
      </c>
      <c r="S10" s="46">
        <v>1</v>
      </c>
      <c r="T10" s="62">
        <f t="shared" ref="T10:T21" si="2">P10*0.5+Q10*1+R10*2+S10*2.5</f>
        <v>73.5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97</v>
      </c>
      <c r="C11" s="61">
        <v>30</v>
      </c>
      <c r="D11" s="61">
        <v>0</v>
      </c>
      <c r="E11" s="61">
        <v>1</v>
      </c>
      <c r="F11" s="62">
        <f t="shared" si="0"/>
        <v>81</v>
      </c>
      <c r="G11" s="63"/>
      <c r="H11" s="64" t="s">
        <v>5</v>
      </c>
      <c r="I11" s="46">
        <v>90</v>
      </c>
      <c r="J11" s="46">
        <v>39</v>
      </c>
      <c r="K11" s="46">
        <v>1</v>
      </c>
      <c r="L11" s="46">
        <v>1</v>
      </c>
      <c r="M11" s="62">
        <f t="shared" si="1"/>
        <v>88.5</v>
      </c>
      <c r="N11" s="65">
        <f>F21+F22+M10+M11</f>
        <v>341.5</v>
      </c>
      <c r="O11" s="64" t="s">
        <v>44</v>
      </c>
      <c r="P11" s="46">
        <v>94</v>
      </c>
      <c r="Q11" s="46">
        <v>21</v>
      </c>
      <c r="R11" s="46">
        <v>0</v>
      </c>
      <c r="S11" s="46">
        <v>3</v>
      </c>
      <c r="T11" s="62">
        <f t="shared" si="2"/>
        <v>75.5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107</v>
      </c>
      <c r="C12" s="61">
        <v>29</v>
      </c>
      <c r="D12" s="61">
        <v>0</v>
      </c>
      <c r="E12" s="61">
        <v>1</v>
      </c>
      <c r="F12" s="62">
        <f t="shared" si="0"/>
        <v>85</v>
      </c>
      <c r="G12" s="63"/>
      <c r="H12" s="64" t="s">
        <v>6</v>
      </c>
      <c r="I12" s="46">
        <v>99</v>
      </c>
      <c r="J12" s="46">
        <v>35</v>
      </c>
      <c r="K12" s="46">
        <v>0</v>
      </c>
      <c r="L12" s="46">
        <v>1</v>
      </c>
      <c r="M12" s="62">
        <f t="shared" si="1"/>
        <v>87</v>
      </c>
      <c r="N12" s="63">
        <f>F22+M10+M11+M12</f>
        <v>340.5</v>
      </c>
      <c r="O12" s="64" t="s">
        <v>32</v>
      </c>
      <c r="P12" s="46">
        <v>97</v>
      </c>
      <c r="Q12" s="46">
        <v>28</v>
      </c>
      <c r="R12" s="46">
        <v>0</v>
      </c>
      <c r="S12" s="46">
        <v>0</v>
      </c>
      <c r="T12" s="62">
        <f t="shared" si="2"/>
        <v>76.5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80</v>
      </c>
      <c r="C13" s="61">
        <v>30</v>
      </c>
      <c r="D13" s="61">
        <v>0</v>
      </c>
      <c r="E13" s="61">
        <v>0</v>
      </c>
      <c r="F13" s="62">
        <f t="shared" si="0"/>
        <v>70</v>
      </c>
      <c r="G13" s="63">
        <f t="shared" ref="G13:G19" si="3">F10+F11+F12+F13</f>
        <v>304</v>
      </c>
      <c r="H13" s="64" t="s">
        <v>7</v>
      </c>
      <c r="I13" s="46">
        <v>109</v>
      </c>
      <c r="J13" s="46">
        <v>36</v>
      </c>
      <c r="K13" s="46">
        <v>0</v>
      </c>
      <c r="L13" s="46">
        <v>3</v>
      </c>
      <c r="M13" s="62">
        <f t="shared" si="1"/>
        <v>98</v>
      </c>
      <c r="N13" s="63">
        <f t="shared" ref="N13:N18" si="4">M10+M11+M12+M13</f>
        <v>355</v>
      </c>
      <c r="O13" s="64" t="s">
        <v>33</v>
      </c>
      <c r="P13" s="46">
        <v>113</v>
      </c>
      <c r="Q13" s="46">
        <v>24</v>
      </c>
      <c r="R13" s="46">
        <v>0</v>
      </c>
      <c r="S13" s="46">
        <v>0</v>
      </c>
      <c r="T13" s="62">
        <f t="shared" si="2"/>
        <v>80.5</v>
      </c>
      <c r="U13" s="63">
        <f t="shared" ref="U13:U21" si="5">T10+T11+T12+T13</f>
        <v>306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75</v>
      </c>
      <c r="C14" s="61">
        <v>28</v>
      </c>
      <c r="D14" s="61">
        <v>0</v>
      </c>
      <c r="E14" s="61">
        <v>1</v>
      </c>
      <c r="F14" s="62">
        <f t="shared" si="0"/>
        <v>68</v>
      </c>
      <c r="G14" s="63">
        <f t="shared" si="3"/>
        <v>304</v>
      </c>
      <c r="H14" s="64" t="s">
        <v>9</v>
      </c>
      <c r="I14" s="46">
        <v>93</v>
      </c>
      <c r="J14" s="46">
        <v>30</v>
      </c>
      <c r="K14" s="46">
        <v>0</v>
      </c>
      <c r="L14" s="46">
        <v>1</v>
      </c>
      <c r="M14" s="62">
        <f t="shared" si="1"/>
        <v>79</v>
      </c>
      <c r="N14" s="63">
        <f t="shared" si="4"/>
        <v>352.5</v>
      </c>
      <c r="O14" s="64" t="s">
        <v>29</v>
      </c>
      <c r="P14" s="45">
        <v>85</v>
      </c>
      <c r="Q14" s="45">
        <v>24</v>
      </c>
      <c r="R14" s="45">
        <v>0</v>
      </c>
      <c r="S14" s="45">
        <v>1</v>
      </c>
      <c r="T14" s="62">
        <f t="shared" si="2"/>
        <v>69</v>
      </c>
      <c r="U14" s="63">
        <f t="shared" si="5"/>
        <v>301.5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83</v>
      </c>
      <c r="C15" s="61">
        <v>20</v>
      </c>
      <c r="D15" s="61">
        <v>0</v>
      </c>
      <c r="E15" s="61">
        <v>1</v>
      </c>
      <c r="F15" s="62">
        <f t="shared" si="0"/>
        <v>64</v>
      </c>
      <c r="G15" s="63">
        <f t="shared" si="3"/>
        <v>287</v>
      </c>
      <c r="H15" s="64" t="s">
        <v>12</v>
      </c>
      <c r="I15" s="46">
        <v>92</v>
      </c>
      <c r="J15" s="46">
        <v>40</v>
      </c>
      <c r="K15" s="46">
        <v>0</v>
      </c>
      <c r="L15" s="46">
        <v>1</v>
      </c>
      <c r="M15" s="62">
        <f t="shared" si="1"/>
        <v>88.5</v>
      </c>
      <c r="N15" s="63">
        <f t="shared" si="4"/>
        <v>352.5</v>
      </c>
      <c r="O15" s="60" t="s">
        <v>30</v>
      </c>
      <c r="P15" s="46">
        <v>103</v>
      </c>
      <c r="Q15" s="46">
        <v>43</v>
      </c>
      <c r="R15" s="46">
        <v>0</v>
      </c>
      <c r="S15" s="46">
        <v>1</v>
      </c>
      <c r="T15" s="62">
        <f t="shared" si="2"/>
        <v>97</v>
      </c>
      <c r="U15" s="63">
        <f t="shared" si="5"/>
        <v>323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67</v>
      </c>
      <c r="C16" s="61">
        <v>32</v>
      </c>
      <c r="D16" s="61">
        <v>0</v>
      </c>
      <c r="E16" s="61">
        <v>1</v>
      </c>
      <c r="F16" s="62">
        <f t="shared" si="0"/>
        <v>68</v>
      </c>
      <c r="G16" s="63">
        <f t="shared" si="3"/>
        <v>270</v>
      </c>
      <c r="H16" s="64" t="s">
        <v>15</v>
      </c>
      <c r="I16" s="46">
        <v>90</v>
      </c>
      <c r="J16" s="46">
        <v>34</v>
      </c>
      <c r="K16" s="46">
        <v>0</v>
      </c>
      <c r="L16" s="46">
        <v>1</v>
      </c>
      <c r="M16" s="62">
        <f t="shared" si="1"/>
        <v>81.5</v>
      </c>
      <c r="N16" s="63">
        <f t="shared" si="4"/>
        <v>347</v>
      </c>
      <c r="O16" s="158" t="s">
        <v>8</v>
      </c>
      <c r="P16" s="46">
        <v>118</v>
      </c>
      <c r="Q16" s="46">
        <v>38</v>
      </c>
      <c r="R16" s="46">
        <v>2</v>
      </c>
      <c r="S16" s="46">
        <v>1</v>
      </c>
      <c r="T16" s="62">
        <f t="shared" si="2"/>
        <v>103.5</v>
      </c>
      <c r="U16" s="63">
        <f t="shared" si="5"/>
        <v>350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60</v>
      </c>
      <c r="C17" s="61">
        <v>25</v>
      </c>
      <c r="D17" s="61">
        <v>0</v>
      </c>
      <c r="E17" s="61">
        <v>3</v>
      </c>
      <c r="F17" s="62">
        <f t="shared" si="0"/>
        <v>62.5</v>
      </c>
      <c r="G17" s="63">
        <f t="shared" si="3"/>
        <v>262.5</v>
      </c>
      <c r="H17" s="64" t="s">
        <v>18</v>
      </c>
      <c r="I17" s="46">
        <v>68</v>
      </c>
      <c r="J17" s="46">
        <v>28</v>
      </c>
      <c r="K17" s="46">
        <v>0</v>
      </c>
      <c r="L17" s="46">
        <v>0</v>
      </c>
      <c r="M17" s="62">
        <f t="shared" si="1"/>
        <v>62</v>
      </c>
      <c r="N17" s="63">
        <f t="shared" si="4"/>
        <v>311</v>
      </c>
      <c r="O17" s="158" t="s">
        <v>10</v>
      </c>
      <c r="P17" s="46">
        <v>134</v>
      </c>
      <c r="Q17" s="46">
        <v>49</v>
      </c>
      <c r="R17" s="46">
        <v>1</v>
      </c>
      <c r="S17" s="46">
        <v>1</v>
      </c>
      <c r="T17" s="62">
        <f t="shared" si="2"/>
        <v>120.5</v>
      </c>
      <c r="U17" s="63">
        <f t="shared" si="5"/>
        <v>390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73</v>
      </c>
      <c r="C18" s="61">
        <v>29</v>
      </c>
      <c r="D18" s="61">
        <v>0</v>
      </c>
      <c r="E18" s="61">
        <v>1</v>
      </c>
      <c r="F18" s="62">
        <f t="shared" si="0"/>
        <v>68</v>
      </c>
      <c r="G18" s="63">
        <f t="shared" si="3"/>
        <v>262.5</v>
      </c>
      <c r="H18" s="64" t="s">
        <v>20</v>
      </c>
      <c r="I18" s="46">
        <v>75</v>
      </c>
      <c r="J18" s="46">
        <v>32</v>
      </c>
      <c r="K18" s="46">
        <v>0</v>
      </c>
      <c r="L18" s="46">
        <v>1</v>
      </c>
      <c r="M18" s="62">
        <f t="shared" si="1"/>
        <v>72</v>
      </c>
      <c r="N18" s="63">
        <f t="shared" si="4"/>
        <v>304</v>
      </c>
      <c r="O18" s="158" t="s">
        <v>13</v>
      </c>
      <c r="P18" s="46">
        <v>123</v>
      </c>
      <c r="Q18" s="46">
        <v>43</v>
      </c>
      <c r="R18" s="46">
        <v>0</v>
      </c>
      <c r="S18" s="46">
        <v>1</v>
      </c>
      <c r="T18" s="62">
        <f t="shared" si="2"/>
        <v>107</v>
      </c>
      <c r="U18" s="63">
        <f t="shared" si="5"/>
        <v>428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64</v>
      </c>
      <c r="C19" s="69">
        <v>25</v>
      </c>
      <c r="D19" s="69">
        <v>0</v>
      </c>
      <c r="E19" s="69">
        <v>1</v>
      </c>
      <c r="F19" s="70">
        <f t="shared" si="0"/>
        <v>59.5</v>
      </c>
      <c r="G19" s="71">
        <f t="shared" si="3"/>
        <v>258</v>
      </c>
      <c r="H19" s="72" t="s">
        <v>22</v>
      </c>
      <c r="I19" s="45">
        <v>78</v>
      </c>
      <c r="J19" s="45">
        <v>35</v>
      </c>
      <c r="K19" s="45">
        <v>0</v>
      </c>
      <c r="L19" s="45">
        <v>1</v>
      </c>
      <c r="M19" s="62">
        <f t="shared" si="1"/>
        <v>76.5</v>
      </c>
      <c r="N19" s="63">
        <f>M16+M17+M18+M19</f>
        <v>292</v>
      </c>
      <c r="O19" s="158" t="s">
        <v>16</v>
      </c>
      <c r="P19" s="46">
        <v>116</v>
      </c>
      <c r="Q19" s="46">
        <v>39</v>
      </c>
      <c r="R19" s="46">
        <v>0</v>
      </c>
      <c r="S19" s="46">
        <v>2</v>
      </c>
      <c r="T19" s="62">
        <f t="shared" si="2"/>
        <v>102</v>
      </c>
      <c r="U19" s="63">
        <f t="shared" si="5"/>
        <v>433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75</v>
      </c>
      <c r="C20" s="67">
        <v>38</v>
      </c>
      <c r="D20" s="67">
        <v>0</v>
      </c>
      <c r="E20" s="67">
        <v>1</v>
      </c>
      <c r="F20" s="73">
        <f t="shared" si="0"/>
        <v>78</v>
      </c>
      <c r="G20" s="74"/>
      <c r="H20" s="64" t="s">
        <v>24</v>
      </c>
      <c r="I20" s="46">
        <v>66</v>
      </c>
      <c r="J20" s="46">
        <v>34</v>
      </c>
      <c r="K20" s="46">
        <v>0</v>
      </c>
      <c r="L20" s="46">
        <v>0</v>
      </c>
      <c r="M20" s="73">
        <f t="shared" si="1"/>
        <v>67</v>
      </c>
      <c r="N20" s="63">
        <f>M17+M18+M19+M20</f>
        <v>277.5</v>
      </c>
      <c r="O20" s="64" t="s">
        <v>45</v>
      </c>
      <c r="P20" s="45">
        <v>110</v>
      </c>
      <c r="Q20" s="45">
        <v>35</v>
      </c>
      <c r="R20" s="45">
        <v>0</v>
      </c>
      <c r="S20" s="45">
        <v>1</v>
      </c>
      <c r="T20" s="73">
        <f t="shared" si="2"/>
        <v>92.5</v>
      </c>
      <c r="U20" s="63">
        <f t="shared" si="5"/>
        <v>422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80</v>
      </c>
      <c r="C21" s="61">
        <v>43</v>
      </c>
      <c r="D21" s="61">
        <v>0</v>
      </c>
      <c r="E21" s="61">
        <v>2</v>
      </c>
      <c r="F21" s="62">
        <f t="shared" si="0"/>
        <v>88</v>
      </c>
      <c r="G21" s="75"/>
      <c r="H21" s="72" t="s">
        <v>25</v>
      </c>
      <c r="I21" s="46">
        <v>71</v>
      </c>
      <c r="J21" s="46">
        <v>32</v>
      </c>
      <c r="K21" s="46">
        <v>0</v>
      </c>
      <c r="L21" s="46">
        <v>2</v>
      </c>
      <c r="M21" s="62">
        <f t="shared" si="1"/>
        <v>72.5</v>
      </c>
      <c r="N21" s="63">
        <f>M18+M19+M20+M21</f>
        <v>288</v>
      </c>
      <c r="O21" s="68" t="s">
        <v>46</v>
      </c>
      <c r="P21" s="47">
        <v>102</v>
      </c>
      <c r="Q21" s="47">
        <v>30</v>
      </c>
      <c r="R21" s="47">
        <v>0</v>
      </c>
      <c r="S21" s="47">
        <v>0</v>
      </c>
      <c r="T21" s="70">
        <f t="shared" si="2"/>
        <v>81</v>
      </c>
      <c r="U21" s="71">
        <f t="shared" si="5"/>
        <v>382.5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81</v>
      </c>
      <c r="C22" s="61">
        <v>38</v>
      </c>
      <c r="D22" s="61">
        <v>0</v>
      </c>
      <c r="E22" s="61">
        <v>2</v>
      </c>
      <c r="F22" s="62">
        <f t="shared" si="0"/>
        <v>83.5</v>
      </c>
      <c r="G22" s="63"/>
      <c r="H22" s="68" t="s">
        <v>26</v>
      </c>
      <c r="I22" s="47">
        <v>79</v>
      </c>
      <c r="J22" s="47">
        <v>38</v>
      </c>
      <c r="K22" s="47">
        <v>0</v>
      </c>
      <c r="L22" s="47">
        <v>1</v>
      </c>
      <c r="M22" s="62">
        <f t="shared" si="1"/>
        <v>80</v>
      </c>
      <c r="N22" s="71">
        <f>M19+M20+M21+M22</f>
        <v>296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304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355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433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76</v>
      </c>
      <c r="N24" s="88"/>
      <c r="O24" s="197"/>
      <c r="P24" s="198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V26">
        <f>+SUM(P16:P19)</f>
        <v>491</v>
      </c>
      <c r="W26">
        <f t="shared" ref="W26:Y26" si="6">+SUM(Q16:Q19)</f>
        <v>169</v>
      </c>
      <c r="X26">
        <f t="shared" si="6"/>
        <v>3</v>
      </c>
      <c r="Y26">
        <f t="shared" si="6"/>
        <v>5</v>
      </c>
      <c r="Z26">
        <f>SUM(V26:Y26)</f>
        <v>668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 s="248">
        <f>+V26/$Z$26</f>
        <v>0.73502994011976053</v>
      </c>
      <c r="W27" s="248">
        <f t="shared" ref="W27:Y27" si="7">+W26/$Z$26</f>
        <v>0.25299401197604793</v>
      </c>
      <c r="X27" s="248">
        <f t="shared" si="7"/>
        <v>4.4910179640718561E-3</v>
      </c>
      <c r="Y27" s="248">
        <f t="shared" si="7"/>
        <v>7.4850299401197605E-3</v>
      </c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O16" sqref="O16:O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83 - KR 27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0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151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42942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86</v>
      </c>
      <c r="C10" s="46">
        <v>25</v>
      </c>
      <c r="D10" s="46">
        <v>0</v>
      </c>
      <c r="E10" s="46">
        <v>0</v>
      </c>
      <c r="F10" s="62">
        <f>B10*0.5+C10*1+D10*2+E10*2.5</f>
        <v>68</v>
      </c>
      <c r="G10" s="2"/>
      <c r="H10" s="19" t="s">
        <v>4</v>
      </c>
      <c r="I10" s="46">
        <v>92</v>
      </c>
      <c r="J10" s="46">
        <v>29</v>
      </c>
      <c r="K10" s="46">
        <v>2</v>
      </c>
      <c r="L10" s="46">
        <v>1</v>
      </c>
      <c r="M10" s="6">
        <f>I10*0.5+J10*1+K10*2+L10*2.5</f>
        <v>81.5</v>
      </c>
      <c r="N10" s="9">
        <f>F20+F21+F22+M10</f>
        <v>318.5</v>
      </c>
      <c r="O10" s="19" t="s">
        <v>43</v>
      </c>
      <c r="P10" s="46">
        <v>92</v>
      </c>
      <c r="Q10" s="46">
        <v>25</v>
      </c>
      <c r="R10" s="46">
        <v>0</v>
      </c>
      <c r="S10" s="46">
        <v>1</v>
      </c>
      <c r="T10" s="6">
        <f>P10*0.5+Q10*1+R10*2+S10*2.5</f>
        <v>73.5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97</v>
      </c>
      <c r="C11" s="46">
        <v>30</v>
      </c>
      <c r="D11" s="46">
        <v>0</v>
      </c>
      <c r="E11" s="46">
        <v>1</v>
      </c>
      <c r="F11" s="6">
        <f t="shared" ref="F11:F22" si="0">B11*0.5+C11*1+D11*2+E11*2.5</f>
        <v>81</v>
      </c>
      <c r="G11" s="2"/>
      <c r="H11" s="19" t="s">
        <v>5</v>
      </c>
      <c r="I11" s="46">
        <v>90</v>
      </c>
      <c r="J11" s="46">
        <v>39</v>
      </c>
      <c r="K11" s="46">
        <v>1</v>
      </c>
      <c r="L11" s="46">
        <v>1</v>
      </c>
      <c r="M11" s="6">
        <f t="shared" ref="M11:M22" si="1">I11*0.5+J11*1+K11*2+L11*2.5</f>
        <v>88.5</v>
      </c>
      <c r="N11" s="9">
        <f>F21+F22+M10+M11</f>
        <v>331.5</v>
      </c>
      <c r="O11" s="19" t="s">
        <v>44</v>
      </c>
      <c r="P11" s="46">
        <v>94</v>
      </c>
      <c r="Q11" s="46">
        <v>21</v>
      </c>
      <c r="R11" s="46">
        <v>0</v>
      </c>
      <c r="S11" s="46">
        <v>3</v>
      </c>
      <c r="T11" s="6">
        <f t="shared" ref="T11:T21" si="2">P11*0.5+Q11*1+R11*2+S11*2.5</f>
        <v>75.5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107</v>
      </c>
      <c r="C12" s="46">
        <v>29</v>
      </c>
      <c r="D12" s="46">
        <v>0</v>
      </c>
      <c r="E12" s="46">
        <v>1</v>
      </c>
      <c r="F12" s="6">
        <f t="shared" si="0"/>
        <v>85</v>
      </c>
      <c r="G12" s="2"/>
      <c r="H12" s="19" t="s">
        <v>6</v>
      </c>
      <c r="I12" s="46">
        <v>99</v>
      </c>
      <c r="J12" s="46">
        <v>35</v>
      </c>
      <c r="K12" s="46">
        <v>0</v>
      </c>
      <c r="L12" s="46">
        <v>1</v>
      </c>
      <c r="M12" s="6">
        <f t="shared" si="1"/>
        <v>87</v>
      </c>
      <c r="N12" s="2">
        <f>F22+M10+M11+M12</f>
        <v>335.5</v>
      </c>
      <c r="O12" s="19" t="s">
        <v>32</v>
      </c>
      <c r="P12" s="46">
        <v>97</v>
      </c>
      <c r="Q12" s="46">
        <v>28</v>
      </c>
      <c r="R12" s="46">
        <v>0</v>
      </c>
      <c r="S12" s="46">
        <v>0</v>
      </c>
      <c r="T12" s="6">
        <f t="shared" si="2"/>
        <v>76.5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80</v>
      </c>
      <c r="C13" s="46">
        <v>30</v>
      </c>
      <c r="D13" s="46">
        <v>0</v>
      </c>
      <c r="E13" s="46">
        <v>0</v>
      </c>
      <c r="F13" s="6">
        <f t="shared" si="0"/>
        <v>70</v>
      </c>
      <c r="G13" s="2">
        <f>F10+F11+F12+F13</f>
        <v>304</v>
      </c>
      <c r="H13" s="19" t="s">
        <v>7</v>
      </c>
      <c r="I13" s="46">
        <v>108</v>
      </c>
      <c r="J13" s="46">
        <v>36</v>
      </c>
      <c r="K13" s="46">
        <v>0</v>
      </c>
      <c r="L13" s="46">
        <v>3</v>
      </c>
      <c r="M13" s="6">
        <f t="shared" si="1"/>
        <v>97.5</v>
      </c>
      <c r="N13" s="2">
        <f t="shared" ref="N13:N18" si="3">M10+M11+M12+M13</f>
        <v>354.5</v>
      </c>
      <c r="O13" s="19" t="s">
        <v>33</v>
      </c>
      <c r="P13" s="46">
        <v>113</v>
      </c>
      <c r="Q13" s="46">
        <v>24</v>
      </c>
      <c r="R13" s="46">
        <v>0</v>
      </c>
      <c r="S13" s="46">
        <v>0</v>
      </c>
      <c r="T13" s="6">
        <f t="shared" si="2"/>
        <v>80.5</v>
      </c>
      <c r="U13" s="2">
        <f t="shared" ref="U13:U21" si="4">T10+T11+T12+T13</f>
        <v>306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75</v>
      </c>
      <c r="C14" s="46">
        <v>25</v>
      </c>
      <c r="D14" s="46">
        <v>0</v>
      </c>
      <c r="E14" s="46">
        <v>1</v>
      </c>
      <c r="F14" s="6">
        <f t="shared" si="0"/>
        <v>65</v>
      </c>
      <c r="G14" s="2">
        <f t="shared" ref="G14:G19" si="5">F11+F12+F13+F14</f>
        <v>301</v>
      </c>
      <c r="H14" s="19" t="s">
        <v>9</v>
      </c>
      <c r="I14" s="46">
        <v>93</v>
      </c>
      <c r="J14" s="46">
        <v>30</v>
      </c>
      <c r="K14" s="46">
        <v>0</v>
      </c>
      <c r="L14" s="46">
        <v>1</v>
      </c>
      <c r="M14" s="6">
        <f t="shared" si="1"/>
        <v>79</v>
      </c>
      <c r="N14" s="2">
        <f t="shared" si="3"/>
        <v>352</v>
      </c>
      <c r="O14" s="19" t="s">
        <v>29</v>
      </c>
      <c r="P14" s="45">
        <v>85</v>
      </c>
      <c r="Q14" s="45">
        <v>24</v>
      </c>
      <c r="R14" s="45">
        <v>0</v>
      </c>
      <c r="S14" s="45">
        <v>1</v>
      </c>
      <c r="T14" s="6">
        <f t="shared" si="2"/>
        <v>69</v>
      </c>
      <c r="U14" s="2">
        <f t="shared" si="4"/>
        <v>301.5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83</v>
      </c>
      <c r="C15" s="46">
        <v>20</v>
      </c>
      <c r="D15" s="46">
        <v>0</v>
      </c>
      <c r="E15" s="46">
        <v>1</v>
      </c>
      <c r="F15" s="6">
        <f t="shared" si="0"/>
        <v>64</v>
      </c>
      <c r="G15" s="2">
        <f t="shared" si="5"/>
        <v>284</v>
      </c>
      <c r="H15" s="19" t="s">
        <v>12</v>
      </c>
      <c r="I15" s="46">
        <v>90</v>
      </c>
      <c r="J15" s="46">
        <v>24</v>
      </c>
      <c r="K15" s="46">
        <v>0</v>
      </c>
      <c r="L15" s="46">
        <v>0</v>
      </c>
      <c r="M15" s="6">
        <f t="shared" si="1"/>
        <v>69</v>
      </c>
      <c r="N15" s="2">
        <f t="shared" si="3"/>
        <v>332.5</v>
      </c>
      <c r="O15" s="18" t="s">
        <v>30</v>
      </c>
      <c r="P15" s="46">
        <v>103</v>
      </c>
      <c r="Q15" s="46">
        <v>43</v>
      </c>
      <c r="R15" s="46">
        <v>0</v>
      </c>
      <c r="S15" s="46">
        <v>1</v>
      </c>
      <c r="T15" s="6">
        <f t="shared" si="2"/>
        <v>97</v>
      </c>
      <c r="U15" s="2">
        <f t="shared" si="4"/>
        <v>323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67</v>
      </c>
      <c r="C16" s="46">
        <v>32</v>
      </c>
      <c r="D16" s="46">
        <v>0</v>
      </c>
      <c r="E16" s="46">
        <v>1</v>
      </c>
      <c r="F16" s="6">
        <f t="shared" si="0"/>
        <v>68</v>
      </c>
      <c r="G16" s="2">
        <f t="shared" si="5"/>
        <v>267</v>
      </c>
      <c r="H16" s="19" t="s">
        <v>15</v>
      </c>
      <c r="I16" s="46">
        <v>89</v>
      </c>
      <c r="J16" s="46">
        <v>20</v>
      </c>
      <c r="K16" s="46">
        <v>0</v>
      </c>
      <c r="L16" s="46">
        <v>2</v>
      </c>
      <c r="M16" s="6">
        <f t="shared" si="1"/>
        <v>69.5</v>
      </c>
      <c r="N16" s="2">
        <f t="shared" si="3"/>
        <v>315</v>
      </c>
      <c r="O16" s="158" t="s">
        <v>8</v>
      </c>
      <c r="P16" s="46">
        <v>118</v>
      </c>
      <c r="Q16" s="46">
        <v>38</v>
      </c>
      <c r="R16" s="46">
        <v>0</v>
      </c>
      <c r="S16" s="46">
        <v>1</v>
      </c>
      <c r="T16" s="6">
        <f t="shared" si="2"/>
        <v>99.5</v>
      </c>
      <c r="U16" s="2">
        <f t="shared" si="4"/>
        <v>346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60</v>
      </c>
      <c r="C17" s="46">
        <v>25</v>
      </c>
      <c r="D17" s="46">
        <v>0</v>
      </c>
      <c r="E17" s="46">
        <v>3</v>
      </c>
      <c r="F17" s="6">
        <f t="shared" si="0"/>
        <v>62.5</v>
      </c>
      <c r="G17" s="2">
        <f t="shared" si="5"/>
        <v>259.5</v>
      </c>
      <c r="H17" s="19" t="s">
        <v>18</v>
      </c>
      <c r="I17" s="46">
        <v>68</v>
      </c>
      <c r="J17" s="46">
        <v>28</v>
      </c>
      <c r="K17" s="46">
        <v>0</v>
      </c>
      <c r="L17" s="46">
        <v>0</v>
      </c>
      <c r="M17" s="6">
        <f t="shared" si="1"/>
        <v>62</v>
      </c>
      <c r="N17" s="2">
        <f t="shared" si="3"/>
        <v>279.5</v>
      </c>
      <c r="O17" s="158" t="s">
        <v>10</v>
      </c>
      <c r="P17" s="46">
        <v>134</v>
      </c>
      <c r="Q17" s="46">
        <v>49</v>
      </c>
      <c r="R17" s="46">
        <v>1</v>
      </c>
      <c r="S17" s="46">
        <v>1</v>
      </c>
      <c r="T17" s="6">
        <f t="shared" si="2"/>
        <v>120.5</v>
      </c>
      <c r="U17" s="2">
        <f t="shared" si="4"/>
        <v>386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73</v>
      </c>
      <c r="C18" s="46">
        <v>29</v>
      </c>
      <c r="D18" s="46">
        <v>1</v>
      </c>
      <c r="E18" s="46">
        <v>1</v>
      </c>
      <c r="F18" s="6">
        <f t="shared" si="0"/>
        <v>70</v>
      </c>
      <c r="G18" s="2">
        <f t="shared" si="5"/>
        <v>264.5</v>
      </c>
      <c r="H18" s="19" t="s">
        <v>20</v>
      </c>
      <c r="I18" s="46">
        <v>75</v>
      </c>
      <c r="J18" s="46">
        <v>32</v>
      </c>
      <c r="K18" s="46">
        <v>0</v>
      </c>
      <c r="L18" s="46">
        <v>1</v>
      </c>
      <c r="M18" s="6">
        <f t="shared" si="1"/>
        <v>72</v>
      </c>
      <c r="N18" s="2">
        <f t="shared" si="3"/>
        <v>272.5</v>
      </c>
      <c r="O18" s="158" t="s">
        <v>13</v>
      </c>
      <c r="P18" s="46">
        <v>184</v>
      </c>
      <c r="Q18" s="46">
        <v>39</v>
      </c>
      <c r="R18" s="46">
        <v>1</v>
      </c>
      <c r="S18" s="46">
        <v>0</v>
      </c>
      <c r="T18" s="6">
        <f t="shared" si="2"/>
        <v>133</v>
      </c>
      <c r="U18" s="2">
        <f t="shared" si="4"/>
        <v>450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64</v>
      </c>
      <c r="C19" s="47">
        <v>25</v>
      </c>
      <c r="D19" s="47">
        <v>0</v>
      </c>
      <c r="E19" s="47">
        <v>1</v>
      </c>
      <c r="F19" s="7">
        <f t="shared" si="0"/>
        <v>59.5</v>
      </c>
      <c r="G19" s="3">
        <f t="shared" si="5"/>
        <v>260</v>
      </c>
      <c r="H19" s="20" t="s">
        <v>22</v>
      </c>
      <c r="I19" s="45">
        <v>78</v>
      </c>
      <c r="J19" s="45">
        <v>35</v>
      </c>
      <c r="K19" s="45">
        <v>0</v>
      </c>
      <c r="L19" s="45">
        <v>1</v>
      </c>
      <c r="M19" s="6">
        <f t="shared" si="1"/>
        <v>76.5</v>
      </c>
      <c r="N19" s="2">
        <f>M16+M17+M18+M19</f>
        <v>280</v>
      </c>
      <c r="O19" s="158" t="s">
        <v>16</v>
      </c>
      <c r="P19" s="46">
        <v>191</v>
      </c>
      <c r="Q19" s="46">
        <v>33</v>
      </c>
      <c r="R19" s="46">
        <v>0</v>
      </c>
      <c r="S19" s="46">
        <v>1</v>
      </c>
      <c r="T19" s="6">
        <f t="shared" si="2"/>
        <v>131</v>
      </c>
      <c r="U19" s="2">
        <f t="shared" si="4"/>
        <v>484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75</v>
      </c>
      <c r="C20" s="45">
        <v>38</v>
      </c>
      <c r="D20" s="45">
        <v>0</v>
      </c>
      <c r="E20" s="45">
        <v>0</v>
      </c>
      <c r="F20" s="8">
        <f t="shared" si="0"/>
        <v>75.5</v>
      </c>
      <c r="G20" s="35"/>
      <c r="H20" s="19" t="s">
        <v>24</v>
      </c>
      <c r="I20" s="46">
        <v>66</v>
      </c>
      <c r="J20" s="46">
        <v>34</v>
      </c>
      <c r="K20" s="46">
        <v>0</v>
      </c>
      <c r="L20" s="46">
        <v>0</v>
      </c>
      <c r="M20" s="8">
        <f t="shared" si="1"/>
        <v>67</v>
      </c>
      <c r="N20" s="2">
        <f>M17+M18+M19+M20</f>
        <v>277.5</v>
      </c>
      <c r="O20" s="19" t="s">
        <v>45</v>
      </c>
      <c r="P20" s="45">
        <v>162</v>
      </c>
      <c r="Q20" s="45">
        <v>31</v>
      </c>
      <c r="R20" s="45">
        <v>0</v>
      </c>
      <c r="S20" s="45">
        <v>1</v>
      </c>
      <c r="T20" s="8">
        <f t="shared" si="2"/>
        <v>114.5</v>
      </c>
      <c r="U20" s="2">
        <f t="shared" si="4"/>
        <v>499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80</v>
      </c>
      <c r="C21" s="46">
        <v>43</v>
      </c>
      <c r="D21" s="46">
        <v>0</v>
      </c>
      <c r="E21" s="46">
        <v>0</v>
      </c>
      <c r="F21" s="6">
        <f t="shared" si="0"/>
        <v>83</v>
      </c>
      <c r="G21" s="36"/>
      <c r="H21" s="20" t="s">
        <v>25</v>
      </c>
      <c r="I21" s="46">
        <v>71</v>
      </c>
      <c r="J21" s="46">
        <v>32</v>
      </c>
      <c r="K21" s="46">
        <v>0</v>
      </c>
      <c r="L21" s="46">
        <v>2</v>
      </c>
      <c r="M21" s="6">
        <f t="shared" si="1"/>
        <v>72.5</v>
      </c>
      <c r="N21" s="2">
        <f>M18+M19+M20+M21</f>
        <v>288</v>
      </c>
      <c r="O21" s="21" t="s">
        <v>46</v>
      </c>
      <c r="P21" s="47">
        <v>169</v>
      </c>
      <c r="Q21" s="47">
        <v>30</v>
      </c>
      <c r="R21" s="47">
        <v>0</v>
      </c>
      <c r="S21" s="47">
        <v>0</v>
      </c>
      <c r="T21" s="7">
        <f t="shared" si="2"/>
        <v>114.5</v>
      </c>
      <c r="U21" s="3">
        <f t="shared" si="4"/>
        <v>493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81</v>
      </c>
      <c r="C22" s="46">
        <v>38</v>
      </c>
      <c r="D22" s="46">
        <v>0</v>
      </c>
      <c r="E22" s="46">
        <v>0</v>
      </c>
      <c r="F22" s="6">
        <f t="shared" si="0"/>
        <v>78.5</v>
      </c>
      <c r="G22" s="2"/>
      <c r="H22" s="21" t="s">
        <v>26</v>
      </c>
      <c r="I22" s="47">
        <v>79</v>
      </c>
      <c r="J22" s="47">
        <v>38</v>
      </c>
      <c r="K22" s="47">
        <v>0</v>
      </c>
      <c r="L22" s="47">
        <v>1</v>
      </c>
      <c r="M22" s="6">
        <f t="shared" si="1"/>
        <v>80</v>
      </c>
      <c r="N22" s="3">
        <f>M19+M20+M21+M22</f>
        <v>296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304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354.5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  <c r="V26">
        <f>+SUM(P16:P19)</f>
        <v>627</v>
      </c>
      <c r="W26">
        <f t="shared" ref="W26:Y26" si="6">+SUM(Q16:Q19)</f>
        <v>159</v>
      </c>
      <c r="X26">
        <f t="shared" si="6"/>
        <v>2</v>
      </c>
      <c r="Y26">
        <f t="shared" si="6"/>
        <v>3</v>
      </c>
      <c r="Z26">
        <f>SUM(V26:Y26)</f>
        <v>791</v>
      </c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  <c r="V27" s="248">
        <f>+V26/$Z$26</f>
        <v>0.79266750948166875</v>
      </c>
      <c r="W27" s="248">
        <f t="shared" ref="W27:Y27" si="7">+W26/$Z$26</f>
        <v>0.20101137800252844</v>
      </c>
      <c r="X27" s="248">
        <f t="shared" si="7"/>
        <v>2.5284450063211127E-3</v>
      </c>
      <c r="Y27" s="248">
        <f t="shared" si="7"/>
        <v>3.7926675094816687E-3</v>
      </c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R21" sqref="R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83 - KR 27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0</v>
      </c>
      <c r="M6" s="181"/>
      <c r="N6" s="181"/>
      <c r="O6" s="12"/>
      <c r="P6" s="176" t="s">
        <v>58</v>
      </c>
      <c r="Q6" s="176"/>
      <c r="R6" s="176"/>
      <c r="S6" s="216">
        <f>'G-1'!S6:U6</f>
        <v>42942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344</v>
      </c>
      <c r="C10" s="46">
        <f>'G-1'!C10+'G-2'!C10+'G-3'!C10+'G-4'!C10</f>
        <v>179</v>
      </c>
      <c r="D10" s="46">
        <f>'G-1'!D10+'G-2'!D10+'G-3'!D10+'G-4'!D10</f>
        <v>26</v>
      </c>
      <c r="E10" s="46">
        <f>'G-1'!E10+'G-2'!E10+'G-3'!E10+'G-4'!E10</f>
        <v>6</v>
      </c>
      <c r="F10" s="6">
        <f t="shared" ref="F10:F22" si="0">B10*0.5+C10*1+D10*2+E10*2.5</f>
        <v>418</v>
      </c>
      <c r="G10" s="2"/>
      <c r="H10" s="19" t="s">
        <v>4</v>
      </c>
      <c r="I10" s="46">
        <f>'G-1'!I10+'G-2'!I10+'G-3'!I10+'G-4'!I10</f>
        <v>273</v>
      </c>
      <c r="J10" s="46">
        <f>'G-1'!J10+'G-2'!J10+'G-3'!J10+'G-4'!J10</f>
        <v>136</v>
      </c>
      <c r="K10" s="46">
        <f>'G-1'!K10+'G-2'!K10+'G-3'!K10+'G-4'!K10</f>
        <v>23</v>
      </c>
      <c r="L10" s="46">
        <f>'G-1'!L10+'G-2'!L10+'G-3'!L10+'G-4'!L10</f>
        <v>7</v>
      </c>
      <c r="M10" s="6">
        <f t="shared" ref="M10:M22" si="1">I10*0.5+J10*1+K10*2+L10*2.5</f>
        <v>336</v>
      </c>
      <c r="N10" s="9">
        <f>F20+F21+F22+M10</f>
        <v>1236.5</v>
      </c>
      <c r="O10" s="19" t="s">
        <v>43</v>
      </c>
      <c r="P10" s="46">
        <f>'G-1'!P10+'G-2'!P10+'G-3'!P10+'G-4'!P10</f>
        <v>296</v>
      </c>
      <c r="Q10" s="46">
        <f>'G-1'!Q10+'G-2'!Q10+'G-3'!Q10+'G-4'!Q10</f>
        <v>113</v>
      </c>
      <c r="R10" s="46">
        <f>'G-1'!R10+'G-2'!R10+'G-3'!R10+'G-4'!R10</f>
        <v>20</v>
      </c>
      <c r="S10" s="46">
        <f>'G-1'!S10+'G-2'!S10+'G-3'!S10+'G-4'!S10</f>
        <v>6</v>
      </c>
      <c r="T10" s="6">
        <f t="shared" ref="T10:T21" si="2">P10*0.5+Q10*1+R10*2+S10*2.5</f>
        <v>316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373</v>
      </c>
      <c r="C11" s="46">
        <f>'G-1'!C11+'G-2'!C11+'G-3'!C11+'G-4'!C11</f>
        <v>190</v>
      </c>
      <c r="D11" s="46">
        <f>'G-1'!D11+'G-2'!D11+'G-3'!D11+'G-4'!D11</f>
        <v>26</v>
      </c>
      <c r="E11" s="46">
        <f>'G-1'!E11+'G-2'!E11+'G-3'!E11+'G-4'!E11</f>
        <v>7</v>
      </c>
      <c r="F11" s="6">
        <f t="shared" si="0"/>
        <v>446</v>
      </c>
      <c r="G11" s="2"/>
      <c r="H11" s="19" t="s">
        <v>5</v>
      </c>
      <c r="I11" s="46">
        <f>'G-1'!I11+'G-2'!I11+'G-3'!I11+'G-4'!I11</f>
        <v>284</v>
      </c>
      <c r="J11" s="46">
        <f>'G-1'!J11+'G-2'!J11+'G-3'!J11+'G-4'!J11</f>
        <v>162</v>
      </c>
      <c r="K11" s="46">
        <f>'G-1'!K11+'G-2'!K11+'G-3'!K11+'G-4'!K11</f>
        <v>23</v>
      </c>
      <c r="L11" s="46">
        <f>'G-1'!L11+'G-2'!L11+'G-3'!L11+'G-4'!L11</f>
        <v>9</v>
      </c>
      <c r="M11" s="6">
        <f t="shared" si="1"/>
        <v>372.5</v>
      </c>
      <c r="N11" s="9">
        <f>F21+F22+M10+M11</f>
        <v>1320</v>
      </c>
      <c r="O11" s="19" t="s">
        <v>44</v>
      </c>
      <c r="P11" s="46">
        <f>'G-1'!P11+'G-2'!P11+'G-3'!P11+'G-4'!P11</f>
        <v>309</v>
      </c>
      <c r="Q11" s="46">
        <f>'G-1'!Q11+'G-2'!Q11+'G-3'!Q11+'G-4'!Q11</f>
        <v>113</v>
      </c>
      <c r="R11" s="46">
        <f>'G-1'!R11+'G-2'!R11+'G-3'!R11+'G-4'!R11</f>
        <v>17</v>
      </c>
      <c r="S11" s="46">
        <f>'G-1'!S11+'G-2'!S11+'G-3'!S11+'G-4'!S11</f>
        <v>12</v>
      </c>
      <c r="T11" s="6">
        <f t="shared" si="2"/>
        <v>331.5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370</v>
      </c>
      <c r="C12" s="46">
        <f>'G-1'!C12+'G-2'!C12+'G-3'!C12+'G-4'!C12</f>
        <v>128</v>
      </c>
      <c r="D12" s="46">
        <f>'G-1'!D12+'G-2'!D12+'G-3'!D12+'G-4'!D12</f>
        <v>19</v>
      </c>
      <c r="E12" s="46">
        <f>'G-1'!E12+'G-2'!E12+'G-3'!E12+'G-4'!E12</f>
        <v>5</v>
      </c>
      <c r="F12" s="6">
        <f t="shared" si="0"/>
        <v>363.5</v>
      </c>
      <c r="G12" s="2"/>
      <c r="H12" s="19" t="s">
        <v>6</v>
      </c>
      <c r="I12" s="46">
        <f>'G-1'!I12+'G-2'!I12+'G-3'!I12+'G-4'!I12</f>
        <v>332</v>
      </c>
      <c r="J12" s="46">
        <f>'G-1'!J12+'G-2'!J12+'G-3'!J12+'G-4'!J12</f>
        <v>163</v>
      </c>
      <c r="K12" s="46">
        <f>'G-1'!K12+'G-2'!K12+'G-3'!K12+'G-4'!K12</f>
        <v>22</v>
      </c>
      <c r="L12" s="46">
        <f>'G-1'!L12+'G-2'!L12+'G-3'!L12+'G-4'!L12</f>
        <v>7</v>
      </c>
      <c r="M12" s="6">
        <f t="shared" si="1"/>
        <v>390.5</v>
      </c>
      <c r="N12" s="2">
        <f>F22+M10+M11+M12</f>
        <v>1406</v>
      </c>
      <c r="O12" s="19" t="s">
        <v>32</v>
      </c>
      <c r="P12" s="46">
        <f>'G-1'!P12+'G-2'!P12+'G-3'!P12+'G-4'!P12</f>
        <v>338</v>
      </c>
      <c r="Q12" s="46">
        <f>'G-1'!Q12+'G-2'!Q12+'G-3'!Q12+'G-4'!Q12</f>
        <v>132</v>
      </c>
      <c r="R12" s="46">
        <f>'G-1'!R12+'G-2'!R12+'G-3'!R12+'G-4'!R12</f>
        <v>14</v>
      </c>
      <c r="S12" s="46">
        <f>'G-1'!S12+'G-2'!S12+'G-3'!S12+'G-4'!S12</f>
        <v>6</v>
      </c>
      <c r="T12" s="6">
        <f t="shared" si="2"/>
        <v>344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299</v>
      </c>
      <c r="C13" s="46">
        <f>'G-1'!C13+'G-2'!C13+'G-3'!C13+'G-4'!C13</f>
        <v>159</v>
      </c>
      <c r="D13" s="46">
        <f>'G-1'!D13+'G-2'!D13+'G-3'!D13+'G-4'!D13</f>
        <v>23</v>
      </c>
      <c r="E13" s="46">
        <f>'G-1'!E13+'G-2'!E13+'G-3'!E13+'G-4'!E13</f>
        <v>6</v>
      </c>
      <c r="F13" s="6">
        <f t="shared" si="0"/>
        <v>369.5</v>
      </c>
      <c r="G13" s="2">
        <f t="shared" ref="G13:G19" si="3">F10+F11+F12+F13</f>
        <v>1597</v>
      </c>
      <c r="H13" s="19" t="s">
        <v>7</v>
      </c>
      <c r="I13" s="46">
        <f>'G-1'!I13+'G-2'!I13+'G-3'!I13+'G-4'!I13</f>
        <v>345</v>
      </c>
      <c r="J13" s="46">
        <f>'G-1'!J13+'G-2'!J13+'G-3'!J13+'G-4'!J13</f>
        <v>173</v>
      </c>
      <c r="K13" s="46">
        <f>'G-1'!K13+'G-2'!K13+'G-3'!K13+'G-4'!K13</f>
        <v>17</v>
      </c>
      <c r="L13" s="46">
        <f>'G-1'!L13+'G-2'!L13+'G-3'!L13+'G-4'!L13</f>
        <v>12</v>
      </c>
      <c r="M13" s="6">
        <f t="shared" si="1"/>
        <v>409.5</v>
      </c>
      <c r="N13" s="2">
        <f t="shared" ref="N13:N18" si="4">M10+M11+M12+M13</f>
        <v>1508.5</v>
      </c>
      <c r="O13" s="19" t="s">
        <v>33</v>
      </c>
      <c r="P13" s="46">
        <f>'G-1'!P13+'G-2'!P13+'G-3'!P13+'G-4'!P13</f>
        <v>347</v>
      </c>
      <c r="Q13" s="46">
        <f>'G-1'!Q13+'G-2'!Q13+'G-3'!Q13+'G-4'!Q13</f>
        <v>125</v>
      </c>
      <c r="R13" s="46">
        <f>'G-1'!R13+'G-2'!R13+'G-3'!R13+'G-4'!R13</f>
        <v>20</v>
      </c>
      <c r="S13" s="46">
        <f>'G-1'!S13+'G-2'!S13+'G-3'!S13+'G-4'!S13</f>
        <v>10</v>
      </c>
      <c r="T13" s="6">
        <f t="shared" si="2"/>
        <v>363.5</v>
      </c>
      <c r="U13" s="2">
        <f t="shared" ref="U13:U21" si="5">T10+T11+T12+T13</f>
        <v>1355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289</v>
      </c>
      <c r="C14" s="46">
        <f>'G-1'!C14+'G-2'!C14+'G-3'!C14+'G-4'!C14</f>
        <v>123</v>
      </c>
      <c r="D14" s="46">
        <f>'G-1'!D14+'G-2'!D14+'G-3'!D14+'G-4'!D14</f>
        <v>13</v>
      </c>
      <c r="E14" s="46">
        <f>'G-1'!E14+'G-2'!E14+'G-3'!E14+'G-4'!E14</f>
        <v>6</v>
      </c>
      <c r="F14" s="6">
        <f t="shared" si="0"/>
        <v>308.5</v>
      </c>
      <c r="G14" s="2">
        <f t="shared" si="3"/>
        <v>1487.5</v>
      </c>
      <c r="H14" s="19" t="s">
        <v>9</v>
      </c>
      <c r="I14" s="46">
        <f>'G-1'!I14+'G-2'!I14+'G-3'!I14+'G-4'!I14</f>
        <v>315</v>
      </c>
      <c r="J14" s="46">
        <f>'G-1'!J14+'G-2'!J14+'G-3'!J14+'G-4'!J14</f>
        <v>163</v>
      </c>
      <c r="K14" s="46">
        <f>'G-1'!K14+'G-2'!K14+'G-3'!K14+'G-4'!K14</f>
        <v>20</v>
      </c>
      <c r="L14" s="46">
        <f>'G-1'!L14+'G-2'!L14+'G-3'!L14+'G-4'!L14</f>
        <v>5</v>
      </c>
      <c r="M14" s="6">
        <f t="shared" si="1"/>
        <v>373</v>
      </c>
      <c r="N14" s="2">
        <f t="shared" si="4"/>
        <v>1545.5</v>
      </c>
      <c r="O14" s="19" t="s">
        <v>29</v>
      </c>
      <c r="P14" s="46">
        <f>'G-1'!P14+'G-2'!P14+'G-3'!P14+'G-4'!P14</f>
        <v>285</v>
      </c>
      <c r="Q14" s="46">
        <f>'G-1'!Q14+'G-2'!Q14+'G-3'!Q14+'G-4'!Q14</f>
        <v>139</v>
      </c>
      <c r="R14" s="46">
        <f>'G-1'!R14+'G-2'!R14+'G-3'!R14+'G-4'!R14</f>
        <v>25</v>
      </c>
      <c r="S14" s="46">
        <f>'G-1'!S14+'G-2'!S14+'G-3'!S14+'G-4'!S14</f>
        <v>9</v>
      </c>
      <c r="T14" s="6">
        <f t="shared" si="2"/>
        <v>354</v>
      </c>
      <c r="U14" s="2">
        <f t="shared" si="5"/>
        <v>1393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267</v>
      </c>
      <c r="C15" s="46">
        <f>'G-1'!C15+'G-2'!C15+'G-3'!C15+'G-4'!C15</f>
        <v>117</v>
      </c>
      <c r="D15" s="46">
        <f>'G-1'!D15+'G-2'!D15+'G-3'!D15+'G-4'!D15</f>
        <v>21</v>
      </c>
      <c r="E15" s="46">
        <f>'G-1'!E15+'G-2'!E15+'G-3'!E15+'G-4'!E15</f>
        <v>6</v>
      </c>
      <c r="F15" s="6">
        <f t="shared" si="0"/>
        <v>307.5</v>
      </c>
      <c r="G15" s="2">
        <f t="shared" si="3"/>
        <v>1349</v>
      </c>
      <c r="H15" s="19" t="s">
        <v>12</v>
      </c>
      <c r="I15" s="46">
        <f>'G-1'!I15+'G-2'!I15+'G-3'!I15+'G-4'!I15</f>
        <v>307</v>
      </c>
      <c r="J15" s="46">
        <f>'G-1'!J15+'G-2'!J15+'G-3'!J15+'G-4'!J15</f>
        <v>166</v>
      </c>
      <c r="K15" s="46">
        <f>'G-1'!K15+'G-2'!K15+'G-3'!K15+'G-4'!K15</f>
        <v>17</v>
      </c>
      <c r="L15" s="46">
        <f>'G-1'!L15+'G-2'!L15+'G-3'!L15+'G-4'!L15</f>
        <v>5</v>
      </c>
      <c r="M15" s="6">
        <f t="shared" si="1"/>
        <v>366</v>
      </c>
      <c r="N15" s="2">
        <f t="shared" si="4"/>
        <v>1539</v>
      </c>
      <c r="O15" s="18" t="s">
        <v>30</v>
      </c>
      <c r="P15" s="46">
        <f>'G-1'!P15+'G-2'!P15+'G-3'!P15+'G-4'!P15</f>
        <v>367</v>
      </c>
      <c r="Q15" s="46">
        <f>'G-1'!Q15+'G-2'!Q15+'G-3'!Q15+'G-4'!Q15</f>
        <v>183</v>
      </c>
      <c r="R15" s="46">
        <f>'G-1'!R15+'G-2'!R15+'G-3'!R15+'G-4'!R15</f>
        <v>11</v>
      </c>
      <c r="S15" s="46">
        <f>'G-1'!S15+'G-2'!S15+'G-3'!S15+'G-4'!S15</f>
        <v>4</v>
      </c>
      <c r="T15" s="6">
        <f t="shared" si="2"/>
        <v>398.5</v>
      </c>
      <c r="U15" s="2">
        <f t="shared" si="5"/>
        <v>1460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245</v>
      </c>
      <c r="C16" s="46">
        <f>'G-1'!C16+'G-2'!C16+'G-3'!C16+'G-4'!C16</f>
        <v>135</v>
      </c>
      <c r="D16" s="46">
        <f>'G-1'!D16+'G-2'!D16+'G-3'!D16+'G-4'!D16</f>
        <v>10</v>
      </c>
      <c r="E16" s="46">
        <f>'G-1'!E16+'G-2'!E16+'G-3'!E16+'G-4'!E16</f>
        <v>6</v>
      </c>
      <c r="F16" s="6">
        <f t="shared" si="0"/>
        <v>292.5</v>
      </c>
      <c r="G16" s="2">
        <f t="shared" si="3"/>
        <v>1278</v>
      </c>
      <c r="H16" s="19" t="s">
        <v>15</v>
      </c>
      <c r="I16" s="46">
        <f>'G-1'!I16+'G-2'!I16+'G-3'!I16+'G-4'!I16</f>
        <v>302</v>
      </c>
      <c r="J16" s="46">
        <f>'G-1'!J16+'G-2'!J16+'G-3'!J16+'G-4'!J16</f>
        <v>161</v>
      </c>
      <c r="K16" s="46">
        <f>'G-1'!K16+'G-2'!K16+'G-3'!K16+'G-4'!K16</f>
        <v>15</v>
      </c>
      <c r="L16" s="46">
        <f>'G-1'!L16+'G-2'!L16+'G-3'!L16+'G-4'!L16</f>
        <v>5</v>
      </c>
      <c r="M16" s="6">
        <f t="shared" si="1"/>
        <v>354.5</v>
      </c>
      <c r="N16" s="2">
        <f t="shared" si="4"/>
        <v>1503</v>
      </c>
      <c r="O16" s="158" t="s">
        <v>8</v>
      </c>
      <c r="P16" s="46">
        <f>'G-1'!P16+'G-2'!P16+'G-3'!P16+'G-4'!P16</f>
        <v>371</v>
      </c>
      <c r="Q16" s="46">
        <f>'G-1'!Q16+'G-2'!Q16+'G-3'!Q16+'G-4'!Q16</f>
        <v>184</v>
      </c>
      <c r="R16" s="46">
        <f>'G-1'!R16+'G-2'!R16+'G-3'!R16+'G-4'!R16</f>
        <v>20</v>
      </c>
      <c r="S16" s="46">
        <f>'G-1'!S16+'G-2'!S16+'G-3'!S16+'G-4'!S16</f>
        <v>7</v>
      </c>
      <c r="T16" s="6">
        <f t="shared" si="2"/>
        <v>427</v>
      </c>
      <c r="U16" s="2">
        <f t="shared" si="5"/>
        <v>1543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220</v>
      </c>
      <c r="C17" s="46">
        <f>'G-1'!C17+'G-2'!C17+'G-3'!C17+'G-4'!C17</f>
        <v>92</v>
      </c>
      <c r="D17" s="46">
        <f>'G-1'!D17+'G-2'!D17+'G-3'!D17+'G-4'!D17</f>
        <v>14</v>
      </c>
      <c r="E17" s="46">
        <f>'G-1'!E17+'G-2'!E17+'G-3'!E17+'G-4'!E17</f>
        <v>12</v>
      </c>
      <c r="F17" s="6">
        <f t="shared" si="0"/>
        <v>260</v>
      </c>
      <c r="G17" s="2">
        <f t="shared" si="3"/>
        <v>1168.5</v>
      </c>
      <c r="H17" s="19" t="s">
        <v>18</v>
      </c>
      <c r="I17" s="46">
        <f>'G-1'!I17+'G-2'!I17+'G-3'!I17+'G-4'!I17</f>
        <v>214</v>
      </c>
      <c r="J17" s="46">
        <f>'G-1'!J17+'G-2'!J17+'G-3'!J17+'G-4'!J17</f>
        <v>120</v>
      </c>
      <c r="K17" s="46">
        <f>'G-1'!K17+'G-2'!K17+'G-3'!K17+'G-4'!K17</f>
        <v>14</v>
      </c>
      <c r="L17" s="46">
        <f>'G-1'!L17+'G-2'!L17+'G-3'!L17+'G-4'!L17</f>
        <v>5</v>
      </c>
      <c r="M17" s="6">
        <f t="shared" si="1"/>
        <v>267.5</v>
      </c>
      <c r="N17" s="2">
        <f t="shared" si="4"/>
        <v>1361</v>
      </c>
      <c r="O17" s="158" t="s">
        <v>10</v>
      </c>
      <c r="P17" s="46">
        <f>'G-1'!P17+'G-2'!P17+'G-3'!P17+'G-4'!P17</f>
        <v>423</v>
      </c>
      <c r="Q17" s="46">
        <f>'G-1'!Q17+'G-2'!Q17+'G-3'!Q17+'G-4'!Q17</f>
        <v>191</v>
      </c>
      <c r="R17" s="46">
        <f>'G-1'!R17+'G-2'!R17+'G-3'!R17+'G-4'!R17</f>
        <v>15</v>
      </c>
      <c r="S17" s="46">
        <f>'G-1'!S17+'G-2'!S17+'G-3'!S17+'G-4'!S17</f>
        <v>9</v>
      </c>
      <c r="T17" s="6">
        <f t="shared" si="2"/>
        <v>455</v>
      </c>
      <c r="U17" s="2">
        <f t="shared" si="5"/>
        <v>1634.5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250</v>
      </c>
      <c r="C18" s="46">
        <f>'G-1'!C18+'G-2'!C18+'G-3'!C18+'G-4'!C18</f>
        <v>105</v>
      </c>
      <c r="D18" s="46">
        <f>'G-1'!D18+'G-2'!D18+'G-3'!D18+'G-4'!D18</f>
        <v>18</v>
      </c>
      <c r="E18" s="46">
        <f>'G-1'!E18+'G-2'!E18+'G-3'!E18+'G-4'!E18</f>
        <v>6</v>
      </c>
      <c r="F18" s="6">
        <f t="shared" si="0"/>
        <v>281</v>
      </c>
      <c r="G18" s="2">
        <f t="shared" si="3"/>
        <v>1141</v>
      </c>
      <c r="H18" s="19" t="s">
        <v>20</v>
      </c>
      <c r="I18" s="46">
        <f>'G-1'!I18+'G-2'!I18+'G-3'!I18+'G-4'!I18</f>
        <v>248</v>
      </c>
      <c r="J18" s="46">
        <f>'G-1'!J18+'G-2'!J18+'G-3'!J18+'G-4'!J18</f>
        <v>136</v>
      </c>
      <c r="K18" s="46">
        <f>'G-1'!K18+'G-2'!K18+'G-3'!K18+'G-4'!K18</f>
        <v>14</v>
      </c>
      <c r="L18" s="46">
        <f>'G-1'!L18+'G-2'!L18+'G-3'!L18+'G-4'!L18</f>
        <v>6</v>
      </c>
      <c r="M18" s="6">
        <f t="shared" si="1"/>
        <v>303</v>
      </c>
      <c r="N18" s="2">
        <f t="shared" si="4"/>
        <v>1291</v>
      </c>
      <c r="O18" s="158" t="s">
        <v>13</v>
      </c>
      <c r="P18" s="46">
        <f>'G-1'!P18+'G-2'!P18+'G-3'!P18+'G-4'!P18</f>
        <v>473</v>
      </c>
      <c r="Q18" s="46">
        <f>'G-1'!Q18+'G-2'!Q18+'G-3'!Q18+'G-4'!Q18</f>
        <v>187</v>
      </c>
      <c r="R18" s="46">
        <f>'G-1'!R18+'G-2'!R18+'G-3'!R18+'G-4'!R18</f>
        <v>19</v>
      </c>
      <c r="S18" s="46">
        <f>'G-1'!S18+'G-2'!S18+'G-3'!S18+'G-4'!S18</f>
        <v>6</v>
      </c>
      <c r="T18" s="6">
        <f t="shared" si="2"/>
        <v>476.5</v>
      </c>
      <c r="U18" s="2">
        <f t="shared" si="5"/>
        <v>1757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218</v>
      </c>
      <c r="C19" s="47">
        <f>'G-1'!C19+'G-2'!C19+'G-3'!C19+'G-4'!C19</f>
        <v>115</v>
      </c>
      <c r="D19" s="47">
        <f>'G-1'!D19+'G-2'!D19+'G-3'!D19+'G-4'!D19</f>
        <v>10</v>
      </c>
      <c r="E19" s="47">
        <f>'G-1'!E19+'G-2'!E19+'G-3'!E19+'G-4'!E19</f>
        <v>8</v>
      </c>
      <c r="F19" s="7">
        <f t="shared" si="0"/>
        <v>264</v>
      </c>
      <c r="G19" s="3">
        <f t="shared" si="3"/>
        <v>1097.5</v>
      </c>
      <c r="H19" s="20" t="s">
        <v>22</v>
      </c>
      <c r="I19" s="46">
        <f>'G-1'!I19+'G-2'!I19+'G-3'!I19+'G-4'!I19</f>
        <v>251</v>
      </c>
      <c r="J19" s="46">
        <f>'G-1'!J19+'G-2'!J19+'G-3'!J19+'G-4'!J19</f>
        <v>141</v>
      </c>
      <c r="K19" s="46">
        <f>'G-1'!K19+'G-2'!K19+'G-3'!K19+'G-4'!K19</f>
        <v>19</v>
      </c>
      <c r="L19" s="46">
        <f>'G-1'!L19+'G-2'!L19+'G-3'!L19+'G-4'!L19</f>
        <v>5</v>
      </c>
      <c r="M19" s="6">
        <f t="shared" si="1"/>
        <v>317</v>
      </c>
      <c r="N19" s="2">
        <f>M16+M17+M18+M19</f>
        <v>1242</v>
      </c>
      <c r="O19" s="158" t="s">
        <v>16</v>
      </c>
      <c r="P19" s="46">
        <f>'G-1'!P19+'G-2'!P19+'G-3'!P19+'G-4'!P19</f>
        <v>456</v>
      </c>
      <c r="Q19" s="46">
        <f>'G-1'!Q19+'G-2'!Q19+'G-3'!Q19+'G-4'!Q19</f>
        <v>155</v>
      </c>
      <c r="R19" s="46">
        <f>'G-1'!R19+'G-2'!R19+'G-3'!R19+'G-4'!R19</f>
        <v>15</v>
      </c>
      <c r="S19" s="46">
        <f>'G-1'!S19+'G-2'!S19+'G-3'!S19+'G-4'!S19</f>
        <v>8</v>
      </c>
      <c r="T19" s="6">
        <f t="shared" si="2"/>
        <v>433</v>
      </c>
      <c r="U19" s="159">
        <f t="shared" si="5"/>
        <v>1791.5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218</v>
      </c>
      <c r="C20" s="45">
        <f>'G-1'!C20+'G-2'!C20+'G-3'!C20+'G-4'!C20</f>
        <v>135</v>
      </c>
      <c r="D20" s="45">
        <f>'G-1'!D20+'G-2'!D20+'G-3'!D20+'G-4'!D20</f>
        <v>15</v>
      </c>
      <c r="E20" s="45">
        <f>'G-1'!E20+'G-2'!E20+'G-3'!E20+'G-4'!E20</f>
        <v>6</v>
      </c>
      <c r="F20" s="8">
        <f t="shared" si="0"/>
        <v>289</v>
      </c>
      <c r="G20" s="35"/>
      <c r="H20" s="19" t="s">
        <v>24</v>
      </c>
      <c r="I20" s="46">
        <f>'G-1'!I20+'G-2'!I20+'G-3'!I20+'G-4'!I20</f>
        <v>208</v>
      </c>
      <c r="J20" s="46">
        <f>'G-1'!J20+'G-2'!J20+'G-3'!J20+'G-4'!J20</f>
        <v>129</v>
      </c>
      <c r="K20" s="46">
        <f>'G-1'!K20+'G-2'!K20+'G-3'!K20+'G-4'!K20</f>
        <v>11</v>
      </c>
      <c r="L20" s="46">
        <f>'G-1'!L20+'G-2'!L20+'G-3'!L20+'G-4'!L20</f>
        <v>8</v>
      </c>
      <c r="M20" s="8">
        <f t="shared" si="1"/>
        <v>275</v>
      </c>
      <c r="N20" s="2">
        <f>M17+M18+M19+M20</f>
        <v>1162.5</v>
      </c>
      <c r="O20" s="19" t="s">
        <v>45</v>
      </c>
      <c r="P20" s="46">
        <f>'G-1'!P20+'G-2'!P20+'G-3'!P20+'G-4'!P20</f>
        <v>417</v>
      </c>
      <c r="Q20" s="46">
        <f>'G-1'!Q20+'G-2'!Q20+'G-3'!Q20+'G-4'!Q20</f>
        <v>157</v>
      </c>
      <c r="R20" s="46">
        <f>'G-1'!R20+'G-2'!R20+'G-3'!R20+'G-4'!R20</f>
        <v>14</v>
      </c>
      <c r="S20" s="46">
        <f>'G-1'!S20+'G-2'!S20+'G-3'!S20+'G-4'!S20</f>
        <v>8</v>
      </c>
      <c r="T20" s="8">
        <f t="shared" si="2"/>
        <v>413.5</v>
      </c>
      <c r="U20" s="2">
        <f t="shared" si="5"/>
        <v>1778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236</v>
      </c>
      <c r="C21" s="46">
        <f>'G-1'!C21+'G-2'!C21+'G-3'!C21+'G-4'!C21</f>
        <v>143</v>
      </c>
      <c r="D21" s="46">
        <f>'G-1'!D21+'G-2'!D21+'G-3'!D21+'G-4'!D21</f>
        <v>13</v>
      </c>
      <c r="E21" s="46">
        <f>'G-1'!E21+'G-2'!E21+'G-3'!E21+'G-4'!E21</f>
        <v>7</v>
      </c>
      <c r="F21" s="6">
        <f t="shared" si="0"/>
        <v>304.5</v>
      </c>
      <c r="G21" s="36"/>
      <c r="H21" s="20" t="s">
        <v>25</v>
      </c>
      <c r="I21" s="46">
        <f>'G-1'!I21+'G-2'!I21+'G-3'!I21+'G-4'!I21</f>
        <v>227</v>
      </c>
      <c r="J21" s="46">
        <f>'G-1'!J21+'G-2'!J21+'G-3'!J21+'G-4'!J21</f>
        <v>116</v>
      </c>
      <c r="K21" s="46">
        <f>'G-1'!K21+'G-2'!K21+'G-3'!K21+'G-4'!K21</f>
        <v>12</v>
      </c>
      <c r="L21" s="46">
        <f>'G-1'!L21+'G-2'!L21+'G-3'!L21+'G-4'!L21</f>
        <v>8</v>
      </c>
      <c r="M21" s="6">
        <f t="shared" si="1"/>
        <v>273.5</v>
      </c>
      <c r="N21" s="2">
        <f>M18+M19+M20+M21</f>
        <v>1168.5</v>
      </c>
      <c r="O21" s="21" t="s">
        <v>46</v>
      </c>
      <c r="P21" s="47">
        <f>'G-1'!P21+'G-2'!P21+'G-3'!P21+'G-4'!P21</f>
        <v>401</v>
      </c>
      <c r="Q21" s="47">
        <f>'G-1'!Q21+'G-2'!Q21+'G-3'!Q21+'G-4'!Q21</f>
        <v>148</v>
      </c>
      <c r="R21" s="47">
        <f>'G-1'!R21+'G-2'!R21+'G-3'!R21+'G-4'!R21</f>
        <v>13</v>
      </c>
      <c r="S21" s="47">
        <f>'G-1'!S21+'G-2'!S21+'G-3'!S21+'G-4'!S21</f>
        <v>4</v>
      </c>
      <c r="T21" s="7">
        <f t="shared" si="2"/>
        <v>384.5</v>
      </c>
      <c r="U21" s="3">
        <f t="shared" si="5"/>
        <v>1707.5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254</v>
      </c>
      <c r="C22" s="46">
        <f>'G-1'!C22+'G-2'!C22+'G-3'!C22+'G-4'!C22</f>
        <v>137</v>
      </c>
      <c r="D22" s="46">
        <f>'G-1'!D22+'G-2'!D22+'G-3'!D22+'G-4'!D22</f>
        <v>14</v>
      </c>
      <c r="E22" s="46">
        <f>'G-1'!E22+'G-2'!E22+'G-3'!E22+'G-4'!E22</f>
        <v>6</v>
      </c>
      <c r="F22" s="6">
        <f t="shared" si="0"/>
        <v>307</v>
      </c>
      <c r="G22" s="2"/>
      <c r="H22" s="21" t="s">
        <v>26</v>
      </c>
      <c r="I22" s="46">
        <f>'G-1'!I22+'G-2'!I22+'G-3'!I22+'G-4'!I22</f>
        <v>241</v>
      </c>
      <c r="J22" s="46">
        <f>'G-1'!J22+'G-2'!J22+'G-3'!J22+'G-4'!J22</f>
        <v>131</v>
      </c>
      <c r="K22" s="46">
        <f>'G-1'!K22+'G-2'!K22+'G-3'!K22+'G-4'!K22</f>
        <v>12</v>
      </c>
      <c r="L22" s="46">
        <f>'G-1'!L22+'G-2'!L22+'G-3'!L22+'G-4'!L22</f>
        <v>8</v>
      </c>
      <c r="M22" s="6">
        <f t="shared" si="1"/>
        <v>295.5</v>
      </c>
      <c r="N22" s="3">
        <f>M19+M20+M21+M22</f>
        <v>1161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1597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1545.5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1791.5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topLeftCell="A22" workbookViewId="0">
      <selection activeCell="K26" sqref="K26:K2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4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4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4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4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4" x14ac:dyDescent="0.2">
      <c r="A5" s="176" t="s">
        <v>56</v>
      </c>
      <c r="B5" s="176"/>
      <c r="C5" s="220" t="str">
        <f>'G-1'!D5</f>
        <v>CALLE 83 - KR 27</v>
      </c>
      <c r="D5" s="220"/>
      <c r="E5" s="220"/>
      <c r="F5" s="111"/>
      <c r="G5" s="112"/>
      <c r="H5" s="103" t="s">
        <v>53</v>
      </c>
      <c r="I5" s="221">
        <f>'G-1'!L5</f>
        <v>0</v>
      </c>
      <c r="J5" s="221"/>
    </row>
    <row r="6" spans="1:14" x14ac:dyDescent="0.2">
      <c r="A6" s="176" t="s">
        <v>114</v>
      </c>
      <c r="B6" s="176"/>
      <c r="C6" s="222" t="s">
        <v>150</v>
      </c>
      <c r="D6" s="222"/>
      <c r="E6" s="222"/>
      <c r="F6" s="111"/>
      <c r="G6" s="112"/>
      <c r="H6" s="103" t="s">
        <v>58</v>
      </c>
      <c r="I6" s="223">
        <f>'G-1'!S6</f>
        <v>42942</v>
      </c>
      <c r="J6" s="223"/>
    </row>
    <row r="7" spans="1:14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4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4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4" x14ac:dyDescent="0.2">
      <c r="A10" s="233" t="s">
        <v>125</v>
      </c>
      <c r="B10" s="236">
        <v>1</v>
      </c>
      <c r="C10" s="122"/>
      <c r="D10" s="123" t="s">
        <v>126</v>
      </c>
      <c r="E10" s="75">
        <v>7</v>
      </c>
      <c r="F10" s="75">
        <v>4</v>
      </c>
      <c r="G10" s="75">
        <v>0</v>
      </c>
      <c r="H10" s="75">
        <v>0</v>
      </c>
      <c r="I10" s="75">
        <f>E10*0.5+F10+G10*2+H10*2.5</f>
        <v>7.5</v>
      </c>
      <c r="J10" s="124">
        <f>IF(I10=0,"0,00",I10/SUM(I10:I12)*100)</f>
        <v>5.1020408163265305</v>
      </c>
      <c r="K10" s="248"/>
      <c r="L10" s="248"/>
      <c r="M10" s="248"/>
      <c r="N10" s="248"/>
    </row>
    <row r="11" spans="1:14" x14ac:dyDescent="0.2">
      <c r="A11" s="234"/>
      <c r="B11" s="237"/>
      <c r="C11" s="122" t="s">
        <v>127</v>
      </c>
      <c r="D11" s="125" t="s">
        <v>128</v>
      </c>
      <c r="E11" s="126">
        <v>31</v>
      </c>
      <c r="F11" s="126">
        <v>35</v>
      </c>
      <c r="G11" s="126">
        <v>7</v>
      </c>
      <c r="H11" s="126">
        <v>1</v>
      </c>
      <c r="I11" s="126">
        <f t="shared" ref="I11:I48" si="0">E11*0.5+F11+G11*2+H11*2.5</f>
        <v>67</v>
      </c>
      <c r="J11" s="127">
        <f>IF(I11=0,"0,00",I11/SUM(I10:I12)*100)</f>
        <v>45.57823129251701</v>
      </c>
      <c r="K11" s="248"/>
      <c r="L11" s="248"/>
      <c r="M11" s="248"/>
      <c r="N11" s="248"/>
    </row>
    <row r="12" spans="1:14" x14ac:dyDescent="0.2">
      <c r="A12" s="234"/>
      <c r="B12" s="237"/>
      <c r="C12" s="128" t="s">
        <v>137</v>
      </c>
      <c r="D12" s="129" t="s">
        <v>129</v>
      </c>
      <c r="E12" s="74">
        <v>41</v>
      </c>
      <c r="F12" s="74">
        <v>31</v>
      </c>
      <c r="G12" s="74">
        <v>8</v>
      </c>
      <c r="H12" s="74">
        <v>2</v>
      </c>
      <c r="I12" s="130">
        <f t="shared" si="0"/>
        <v>72.5</v>
      </c>
      <c r="J12" s="131">
        <f>IF(I12=0,"0,00",I12/SUM(I10:I12)*100)</f>
        <v>49.319727891156461</v>
      </c>
      <c r="K12" s="248"/>
      <c r="L12" s="248"/>
      <c r="M12" s="248"/>
      <c r="N12" s="248"/>
    </row>
    <row r="13" spans="1:14" x14ac:dyDescent="0.2">
      <c r="A13" s="234"/>
      <c r="B13" s="237"/>
      <c r="C13" s="132"/>
      <c r="D13" s="123" t="s">
        <v>126</v>
      </c>
      <c r="E13" s="75">
        <v>20</v>
      </c>
      <c r="F13" s="75">
        <v>4</v>
      </c>
      <c r="G13" s="75">
        <v>0</v>
      </c>
      <c r="H13" s="75">
        <v>0</v>
      </c>
      <c r="I13" s="75">
        <f t="shared" si="0"/>
        <v>14</v>
      </c>
      <c r="J13" s="124">
        <f>IF(I13=0,"0,00",I13/SUM(I13:I15)*100)</f>
        <v>10.526315789473683</v>
      </c>
    </row>
    <row r="14" spans="1:14" x14ac:dyDescent="0.2">
      <c r="A14" s="234"/>
      <c r="B14" s="237"/>
      <c r="C14" s="122" t="s">
        <v>130</v>
      </c>
      <c r="D14" s="125" t="s">
        <v>128</v>
      </c>
      <c r="E14" s="126">
        <v>25</v>
      </c>
      <c r="F14" s="126">
        <v>26</v>
      </c>
      <c r="G14" s="126">
        <v>5</v>
      </c>
      <c r="H14" s="126">
        <v>1</v>
      </c>
      <c r="I14" s="126">
        <f t="shared" si="0"/>
        <v>51</v>
      </c>
      <c r="J14" s="127">
        <f>IF(I14=0,"0,00",I14/SUM(I13:I15)*100)</f>
        <v>38.345864661654133</v>
      </c>
    </row>
    <row r="15" spans="1:14" x14ac:dyDescent="0.2">
      <c r="A15" s="234"/>
      <c r="B15" s="237"/>
      <c r="C15" s="128" t="s">
        <v>138</v>
      </c>
      <c r="D15" s="129" t="s">
        <v>129</v>
      </c>
      <c r="E15" s="74">
        <v>38</v>
      </c>
      <c r="F15" s="74">
        <v>27</v>
      </c>
      <c r="G15" s="74">
        <v>6</v>
      </c>
      <c r="H15" s="74">
        <v>4</v>
      </c>
      <c r="I15" s="130">
        <f t="shared" si="0"/>
        <v>68</v>
      </c>
      <c r="J15" s="131">
        <f>IF(I15=0,"0,00",I15/SUM(I13:I15)*100)</f>
        <v>51.127819548872175</v>
      </c>
    </row>
    <row r="16" spans="1:14" x14ac:dyDescent="0.2">
      <c r="A16" s="234"/>
      <c r="B16" s="237"/>
      <c r="C16" s="132"/>
      <c r="D16" s="123" t="s">
        <v>126</v>
      </c>
      <c r="E16" s="75">
        <v>15</v>
      </c>
      <c r="F16" s="75">
        <v>5</v>
      </c>
      <c r="G16" s="75">
        <v>0</v>
      </c>
      <c r="H16" s="75">
        <v>1</v>
      </c>
      <c r="I16" s="75">
        <f t="shared" si="0"/>
        <v>15</v>
      </c>
      <c r="J16" s="124">
        <f>IF(I16=0,"0,00",I16/SUM(I16:I18)*100)</f>
        <v>6.3559322033898304</v>
      </c>
      <c r="K16" s="248">
        <f>+E16/$E$19</f>
        <v>9.6153846153846159E-2</v>
      </c>
      <c r="L16" s="248">
        <f>+F16/$F$19</f>
        <v>4.3478260869565216E-2</v>
      </c>
      <c r="M16" s="248">
        <f>+G16/$G$19</f>
        <v>0</v>
      </c>
      <c r="N16" s="248">
        <f>+H16/$H$19</f>
        <v>0.16666666666666666</v>
      </c>
    </row>
    <row r="17" spans="1:14" x14ac:dyDescent="0.2">
      <c r="A17" s="234"/>
      <c r="B17" s="237"/>
      <c r="C17" s="122" t="s">
        <v>131</v>
      </c>
      <c r="D17" s="125" t="s">
        <v>128</v>
      </c>
      <c r="E17" s="126">
        <v>72</v>
      </c>
      <c r="F17" s="126">
        <v>69</v>
      </c>
      <c r="G17" s="126">
        <v>6</v>
      </c>
      <c r="H17" s="126">
        <v>2</v>
      </c>
      <c r="I17" s="126">
        <f t="shared" si="0"/>
        <v>122</v>
      </c>
      <c r="J17" s="127">
        <f>IF(I17=0,"0,00",I17/SUM(I16:I18)*100)</f>
        <v>51.694915254237287</v>
      </c>
      <c r="K17" s="248">
        <f t="shared" ref="K17:K18" si="1">+E17/$E$19</f>
        <v>0.46153846153846156</v>
      </c>
      <c r="L17" s="248">
        <f t="shared" ref="L17:L18" si="2">+F17/$F$19</f>
        <v>0.6</v>
      </c>
      <c r="M17" s="248">
        <f t="shared" ref="M17:M18" si="3">+G17/$G$19</f>
        <v>0.42857142857142855</v>
      </c>
      <c r="N17" s="248">
        <f t="shared" ref="N17:N18" si="4">+H17/$H$19</f>
        <v>0.33333333333333331</v>
      </c>
    </row>
    <row r="18" spans="1:14" x14ac:dyDescent="0.2">
      <c r="A18" s="235"/>
      <c r="B18" s="238"/>
      <c r="C18" s="133" t="s">
        <v>139</v>
      </c>
      <c r="D18" s="129" t="s">
        <v>129</v>
      </c>
      <c r="E18" s="74">
        <v>69</v>
      </c>
      <c r="F18" s="74">
        <v>41</v>
      </c>
      <c r="G18" s="74">
        <v>8</v>
      </c>
      <c r="H18" s="74">
        <v>3</v>
      </c>
      <c r="I18" s="130">
        <f t="shared" si="0"/>
        <v>99</v>
      </c>
      <c r="J18" s="131">
        <f>IF(I18=0,"0,00",I18/SUM(I16:I18)*100)</f>
        <v>41.949152542372879</v>
      </c>
      <c r="K18" s="248">
        <f t="shared" si="1"/>
        <v>0.44230769230769229</v>
      </c>
      <c r="L18" s="248">
        <f t="shared" si="2"/>
        <v>0.35652173913043478</v>
      </c>
      <c r="M18" s="248">
        <f t="shared" si="3"/>
        <v>0.5714285714285714</v>
      </c>
      <c r="N18" s="248">
        <f t="shared" si="4"/>
        <v>0.5</v>
      </c>
    </row>
    <row r="19" spans="1:14" x14ac:dyDescent="0.2">
      <c r="A19" s="160"/>
      <c r="B19" s="161"/>
      <c r="C19" s="251"/>
      <c r="D19" s="249"/>
      <c r="E19" s="130">
        <f>SUM(E16:E18)</f>
        <v>156</v>
      </c>
      <c r="F19" s="130">
        <f t="shared" ref="F19:H19" si="5">SUM(F16:F18)</f>
        <v>115</v>
      </c>
      <c r="G19" s="130">
        <f t="shared" si="5"/>
        <v>14</v>
      </c>
      <c r="H19" s="130">
        <f t="shared" si="5"/>
        <v>6</v>
      </c>
      <c r="I19" s="130"/>
      <c r="J19" s="250"/>
    </row>
    <row r="20" spans="1:14" x14ac:dyDescent="0.2">
      <c r="A20" s="233" t="s">
        <v>132</v>
      </c>
      <c r="B20" s="236">
        <v>1</v>
      </c>
      <c r="C20" s="134"/>
      <c r="D20" s="123" t="s">
        <v>126</v>
      </c>
      <c r="E20" s="75">
        <v>25</v>
      </c>
      <c r="F20" s="75">
        <v>17</v>
      </c>
      <c r="G20" s="75">
        <v>8</v>
      </c>
      <c r="H20" s="75">
        <v>4</v>
      </c>
      <c r="I20" s="75">
        <f t="shared" si="0"/>
        <v>55.5</v>
      </c>
      <c r="J20" s="124">
        <f>IF(I20=0,"0,00",I20/SUM(I20:I22)*100)</f>
        <v>42.366412213740453</v>
      </c>
    </row>
    <row r="21" spans="1:14" x14ac:dyDescent="0.2">
      <c r="A21" s="234"/>
      <c r="B21" s="237"/>
      <c r="C21" s="122" t="s">
        <v>127</v>
      </c>
      <c r="D21" s="125" t="s">
        <v>128</v>
      </c>
      <c r="E21" s="126">
        <v>19</v>
      </c>
      <c r="F21" s="126">
        <v>16</v>
      </c>
      <c r="G21" s="126">
        <v>5</v>
      </c>
      <c r="H21" s="126">
        <v>2</v>
      </c>
      <c r="I21" s="126">
        <f t="shared" si="0"/>
        <v>40.5</v>
      </c>
      <c r="J21" s="127">
        <f>IF(I21=0,"0,00",I21/SUM(I20:I22)*100)</f>
        <v>30.916030534351147</v>
      </c>
    </row>
    <row r="22" spans="1:14" x14ac:dyDescent="0.2">
      <c r="A22" s="234"/>
      <c r="B22" s="237"/>
      <c r="C22" s="128" t="s">
        <v>140</v>
      </c>
      <c r="D22" s="129" t="s">
        <v>129</v>
      </c>
      <c r="E22" s="74">
        <v>48</v>
      </c>
      <c r="F22" s="74">
        <v>11</v>
      </c>
      <c r="G22" s="74">
        <v>0</v>
      </c>
      <c r="H22" s="74">
        <v>0</v>
      </c>
      <c r="I22" s="130">
        <f t="shared" si="0"/>
        <v>35</v>
      </c>
      <c r="J22" s="131">
        <f>IF(I22=0,"0,00",I22/SUM(I20:I22)*100)</f>
        <v>26.717557251908396</v>
      </c>
    </row>
    <row r="23" spans="1:14" x14ac:dyDescent="0.2">
      <c r="A23" s="234"/>
      <c r="B23" s="237"/>
      <c r="C23" s="132"/>
      <c r="D23" s="123" t="s">
        <v>126</v>
      </c>
      <c r="E23" s="75">
        <v>24</v>
      </c>
      <c r="F23" s="75">
        <v>19</v>
      </c>
      <c r="G23" s="75">
        <v>9</v>
      </c>
      <c r="H23" s="75">
        <v>2</v>
      </c>
      <c r="I23" s="75">
        <f t="shared" si="0"/>
        <v>54</v>
      </c>
      <c r="J23" s="124">
        <f>IF(I23=0,"0,00",I23/SUM(I23:I25)*100)</f>
        <v>41.221374045801525</v>
      </c>
    </row>
    <row r="24" spans="1:14" x14ac:dyDescent="0.2">
      <c r="A24" s="234"/>
      <c r="B24" s="237"/>
      <c r="C24" s="122" t="s">
        <v>130</v>
      </c>
      <c r="D24" s="125" t="s">
        <v>128</v>
      </c>
      <c r="E24" s="126">
        <v>17</v>
      </c>
      <c r="F24" s="126">
        <v>15</v>
      </c>
      <c r="G24" s="126">
        <v>4</v>
      </c>
      <c r="H24" s="126">
        <v>1</v>
      </c>
      <c r="I24" s="126">
        <f t="shared" si="0"/>
        <v>34</v>
      </c>
      <c r="J24" s="127">
        <f>IF(I24=0,"0,00",I24/SUM(I23:I25)*100)</f>
        <v>25.954198473282442</v>
      </c>
    </row>
    <row r="25" spans="1:14" x14ac:dyDescent="0.2">
      <c r="A25" s="234"/>
      <c r="B25" s="237"/>
      <c r="C25" s="128" t="s">
        <v>141</v>
      </c>
      <c r="D25" s="129" t="s">
        <v>129</v>
      </c>
      <c r="E25" s="74">
        <v>44</v>
      </c>
      <c r="F25" s="74">
        <v>16</v>
      </c>
      <c r="G25" s="74">
        <v>0</v>
      </c>
      <c r="H25" s="74">
        <v>2</v>
      </c>
      <c r="I25" s="130">
        <f t="shared" si="0"/>
        <v>43</v>
      </c>
      <c r="J25" s="131">
        <f>IF(I25=0,"0,00",I25/SUM(I23:I25)*100)</f>
        <v>32.824427480916029</v>
      </c>
    </row>
    <row r="26" spans="1:14" x14ac:dyDescent="0.2">
      <c r="A26" s="234"/>
      <c r="B26" s="237"/>
      <c r="C26" s="132"/>
      <c r="D26" s="123" t="s">
        <v>126</v>
      </c>
      <c r="E26" s="75">
        <v>61</v>
      </c>
      <c r="F26" s="75">
        <v>36</v>
      </c>
      <c r="G26" s="75">
        <v>11</v>
      </c>
      <c r="H26" s="75">
        <v>3</v>
      </c>
      <c r="I26" s="75">
        <f t="shared" si="0"/>
        <v>96</v>
      </c>
      <c r="J26" s="124">
        <f>IF(I26=0,"0,00",I26/SUM(I26:I28)*100)</f>
        <v>47.407407407407412</v>
      </c>
      <c r="K26" s="248">
        <f>+E26/$E$29</f>
        <v>0.45185185185185184</v>
      </c>
      <c r="L26" s="248">
        <f>+F26/$F$29</f>
        <v>0.41860465116279072</v>
      </c>
      <c r="M26" s="248">
        <f>+G26/$G$29</f>
        <v>0.6470588235294118</v>
      </c>
      <c r="N26" s="248">
        <f>+H26/$H$29</f>
        <v>0.5</v>
      </c>
    </row>
    <row r="27" spans="1:14" x14ac:dyDescent="0.2">
      <c r="A27" s="234"/>
      <c r="B27" s="237"/>
      <c r="C27" s="122" t="s">
        <v>131</v>
      </c>
      <c r="D27" s="125" t="s">
        <v>128</v>
      </c>
      <c r="E27" s="126">
        <v>24</v>
      </c>
      <c r="F27" s="126">
        <v>12</v>
      </c>
      <c r="G27" s="126">
        <v>6</v>
      </c>
      <c r="H27" s="126">
        <v>3</v>
      </c>
      <c r="I27" s="126">
        <f t="shared" si="0"/>
        <v>43.5</v>
      </c>
      <c r="J27" s="127">
        <f>IF(I27=0,"0,00",I27/SUM(I26:I28)*100)</f>
        <v>21.481481481481481</v>
      </c>
      <c r="K27" s="248">
        <f t="shared" ref="K27:K28" si="6">+E27/$E$29</f>
        <v>0.17777777777777778</v>
      </c>
      <c r="L27" s="248">
        <f t="shared" ref="L27:L28" si="7">+F27/$F$29</f>
        <v>0.13953488372093023</v>
      </c>
      <c r="M27" s="248">
        <f t="shared" ref="M27:M28" si="8">+G27/$G$29</f>
        <v>0.35294117647058826</v>
      </c>
      <c r="N27" s="248">
        <f t="shared" ref="N27:N28" si="9">+H27/$H$29</f>
        <v>0.5</v>
      </c>
    </row>
    <row r="28" spans="1:14" x14ac:dyDescent="0.2">
      <c r="A28" s="235"/>
      <c r="B28" s="238"/>
      <c r="C28" s="133" t="s">
        <v>142</v>
      </c>
      <c r="D28" s="129" t="s">
        <v>129</v>
      </c>
      <c r="E28" s="74">
        <v>50</v>
      </c>
      <c r="F28" s="74">
        <v>38</v>
      </c>
      <c r="G28" s="74">
        <v>0</v>
      </c>
      <c r="H28" s="74">
        <v>0</v>
      </c>
      <c r="I28" s="130">
        <f t="shared" si="0"/>
        <v>63</v>
      </c>
      <c r="J28" s="131">
        <f>IF(I28=0,"0,00",I28/SUM(I26:I28)*100)</f>
        <v>31.111111111111111</v>
      </c>
      <c r="K28" s="248">
        <f t="shared" si="6"/>
        <v>0.37037037037037035</v>
      </c>
      <c r="L28" s="248">
        <f t="shared" si="7"/>
        <v>0.44186046511627908</v>
      </c>
      <c r="M28" s="248">
        <f t="shared" si="8"/>
        <v>0</v>
      </c>
      <c r="N28" s="248">
        <f t="shared" si="9"/>
        <v>0</v>
      </c>
    </row>
    <row r="29" spans="1:14" x14ac:dyDescent="0.2">
      <c r="A29" s="160"/>
      <c r="B29" s="161"/>
      <c r="C29" s="251"/>
      <c r="D29" s="249"/>
      <c r="E29" s="130">
        <f>SUM(E26:E28)</f>
        <v>135</v>
      </c>
      <c r="F29" s="130">
        <f t="shared" ref="F29:H29" si="10">SUM(F26:F28)</f>
        <v>86</v>
      </c>
      <c r="G29" s="130">
        <f t="shared" si="10"/>
        <v>17</v>
      </c>
      <c r="H29" s="130">
        <f t="shared" si="10"/>
        <v>6</v>
      </c>
      <c r="I29" s="130"/>
      <c r="J29" s="250"/>
    </row>
    <row r="30" spans="1:14" x14ac:dyDescent="0.2">
      <c r="A30" s="233" t="s">
        <v>133</v>
      </c>
      <c r="B30" s="236">
        <v>1</v>
      </c>
      <c r="C30" s="134"/>
      <c r="D30" s="123" t="s">
        <v>126</v>
      </c>
      <c r="E30" s="75">
        <v>30</v>
      </c>
      <c r="F30" s="75">
        <v>18</v>
      </c>
      <c r="G30" s="75">
        <v>3</v>
      </c>
      <c r="H30" s="75">
        <v>2</v>
      </c>
      <c r="I30" s="75">
        <f t="shared" si="0"/>
        <v>44</v>
      </c>
      <c r="J30" s="124">
        <f>IF(I30=0,"0,00",I30/SUM(I30:I32)*100)</f>
        <v>23.71967654986523</v>
      </c>
    </row>
    <row r="31" spans="1:14" x14ac:dyDescent="0.2">
      <c r="A31" s="234"/>
      <c r="B31" s="237"/>
      <c r="C31" s="122" t="s">
        <v>127</v>
      </c>
      <c r="D31" s="125" t="s">
        <v>128</v>
      </c>
      <c r="E31" s="126">
        <v>117</v>
      </c>
      <c r="F31" s="126">
        <v>39</v>
      </c>
      <c r="G31" s="126">
        <v>0</v>
      </c>
      <c r="H31" s="126">
        <v>4</v>
      </c>
      <c r="I31" s="126">
        <f t="shared" si="0"/>
        <v>107.5</v>
      </c>
      <c r="J31" s="127">
        <f>IF(I31=0,"0,00",I31/SUM(I30:I32)*100)</f>
        <v>57.951482479784367</v>
      </c>
    </row>
    <row r="32" spans="1:14" x14ac:dyDescent="0.2">
      <c r="A32" s="234"/>
      <c r="B32" s="237"/>
      <c r="C32" s="128" t="s">
        <v>143</v>
      </c>
      <c r="D32" s="129" t="s">
        <v>129</v>
      </c>
      <c r="E32" s="74">
        <v>23</v>
      </c>
      <c r="F32" s="74">
        <v>12</v>
      </c>
      <c r="G32" s="74">
        <v>4</v>
      </c>
      <c r="H32" s="74">
        <v>1</v>
      </c>
      <c r="I32" s="130">
        <f t="shared" si="0"/>
        <v>34</v>
      </c>
      <c r="J32" s="131">
        <f>IF(I32=0,"0,00",I32/SUM(I30:I32)*100)</f>
        <v>18.328840970350406</v>
      </c>
    </row>
    <row r="33" spans="1:14" x14ac:dyDescent="0.2">
      <c r="A33" s="234"/>
      <c r="B33" s="237"/>
      <c r="C33" s="132"/>
      <c r="D33" s="123" t="s">
        <v>126</v>
      </c>
      <c r="E33" s="75">
        <v>35</v>
      </c>
      <c r="F33" s="75">
        <v>32</v>
      </c>
      <c r="G33" s="75">
        <v>3</v>
      </c>
      <c r="H33" s="75">
        <v>2</v>
      </c>
      <c r="I33" s="75">
        <f t="shared" si="0"/>
        <v>60.5</v>
      </c>
      <c r="J33" s="124">
        <f>IF(I33=0,"0,00",I33/SUM(I33:I35)*100)</f>
        <v>27.688787185354691</v>
      </c>
    </row>
    <row r="34" spans="1:14" x14ac:dyDescent="0.2">
      <c r="A34" s="234"/>
      <c r="B34" s="237"/>
      <c r="C34" s="122" t="s">
        <v>130</v>
      </c>
      <c r="D34" s="125" t="s">
        <v>128</v>
      </c>
      <c r="E34" s="126">
        <v>131</v>
      </c>
      <c r="F34" s="126">
        <v>55</v>
      </c>
      <c r="G34" s="126">
        <v>0</v>
      </c>
      <c r="H34" s="126">
        <v>2</v>
      </c>
      <c r="I34" s="126">
        <f t="shared" si="0"/>
        <v>125.5</v>
      </c>
      <c r="J34" s="127">
        <f>IF(I34=0,"0,00",I34/SUM(I33:I35)*100)</f>
        <v>57.437070938215108</v>
      </c>
    </row>
    <row r="35" spans="1:14" x14ac:dyDescent="0.2">
      <c r="A35" s="234"/>
      <c r="B35" s="237"/>
      <c r="C35" s="128" t="s">
        <v>144</v>
      </c>
      <c r="D35" s="129" t="s">
        <v>129</v>
      </c>
      <c r="E35" s="74">
        <v>25</v>
      </c>
      <c r="F35" s="74">
        <v>14</v>
      </c>
      <c r="G35" s="74">
        <v>3</v>
      </c>
      <c r="H35" s="74">
        <v>0</v>
      </c>
      <c r="I35" s="130">
        <f t="shared" si="0"/>
        <v>32.5</v>
      </c>
      <c r="J35" s="131">
        <f>IF(I35=0,"0,00",I35/SUM(I33:I35)*100)</f>
        <v>14.874141876430205</v>
      </c>
    </row>
    <row r="36" spans="1:14" x14ac:dyDescent="0.2">
      <c r="A36" s="234"/>
      <c r="B36" s="237"/>
      <c r="C36" s="132"/>
      <c r="D36" s="123" t="s">
        <v>126</v>
      </c>
      <c r="E36" s="75">
        <v>38</v>
      </c>
      <c r="F36" s="75">
        <v>26</v>
      </c>
      <c r="G36" s="75">
        <v>2</v>
      </c>
      <c r="H36" s="75">
        <v>0</v>
      </c>
      <c r="I36" s="75">
        <f t="shared" si="0"/>
        <v>49</v>
      </c>
      <c r="J36" s="124">
        <f>IF(I36=0,"0,00",I36/SUM(I36:I38)*100)</f>
        <v>26.344086021505376</v>
      </c>
      <c r="K36" s="248">
        <f>+E36/$E$39</f>
        <v>0.19095477386934673</v>
      </c>
      <c r="L36" s="248">
        <f>+F36/$F$39</f>
        <v>0.37681159420289856</v>
      </c>
      <c r="M36" s="248">
        <f>+G36/$G$39</f>
        <v>0.4</v>
      </c>
      <c r="N36" s="248">
        <f>+H36/$H$39</f>
        <v>0</v>
      </c>
    </row>
    <row r="37" spans="1:14" x14ac:dyDescent="0.2">
      <c r="A37" s="234"/>
      <c r="B37" s="237"/>
      <c r="C37" s="122" t="s">
        <v>131</v>
      </c>
      <c r="D37" s="125" t="s">
        <v>128</v>
      </c>
      <c r="E37" s="126">
        <v>130</v>
      </c>
      <c r="F37" s="126">
        <v>38</v>
      </c>
      <c r="G37" s="126">
        <v>0</v>
      </c>
      <c r="H37" s="126">
        <v>3</v>
      </c>
      <c r="I37" s="126">
        <f t="shared" si="0"/>
        <v>110.5</v>
      </c>
      <c r="J37" s="127">
        <f>IF(I37=0,"0,00",I37/SUM(I36:I38)*100)</f>
        <v>59.408602150537639</v>
      </c>
      <c r="K37" s="248">
        <f t="shared" ref="K37:K38" si="11">+E37/$E$39</f>
        <v>0.65326633165829151</v>
      </c>
      <c r="L37" s="248">
        <f t="shared" ref="L37:L38" si="12">+F37/$F$39</f>
        <v>0.55072463768115942</v>
      </c>
      <c r="M37" s="248">
        <f t="shared" ref="M37:M38" si="13">+G37/$G$39</f>
        <v>0</v>
      </c>
      <c r="N37" s="248">
        <f t="shared" ref="N37:N38" si="14">+H37/$H$39</f>
        <v>1</v>
      </c>
    </row>
    <row r="38" spans="1:14" x14ac:dyDescent="0.2">
      <c r="A38" s="235"/>
      <c r="B38" s="238"/>
      <c r="C38" s="133" t="s">
        <v>145</v>
      </c>
      <c r="D38" s="129" t="s">
        <v>129</v>
      </c>
      <c r="E38" s="74">
        <v>31</v>
      </c>
      <c r="F38" s="74">
        <v>5</v>
      </c>
      <c r="G38" s="74">
        <v>3</v>
      </c>
      <c r="H38" s="74">
        <v>0</v>
      </c>
      <c r="I38" s="130">
        <f t="shared" si="0"/>
        <v>26.5</v>
      </c>
      <c r="J38" s="131">
        <f>IF(I38=0,"0,00",I38/SUM(I36:I38)*100)</f>
        <v>14.24731182795699</v>
      </c>
      <c r="K38" s="248">
        <f t="shared" si="11"/>
        <v>0.15577889447236182</v>
      </c>
      <c r="L38" s="248">
        <f t="shared" si="12"/>
        <v>7.2463768115942032E-2</v>
      </c>
      <c r="M38" s="248">
        <f t="shared" si="13"/>
        <v>0.6</v>
      </c>
      <c r="N38" s="248">
        <f t="shared" si="14"/>
        <v>0</v>
      </c>
    </row>
    <row r="39" spans="1:14" x14ac:dyDescent="0.2">
      <c r="A39" s="160"/>
      <c r="B39" s="161"/>
      <c r="C39" s="251"/>
      <c r="D39" s="249"/>
      <c r="E39" s="130">
        <f>SUM(E36:E38)</f>
        <v>199</v>
      </c>
      <c r="F39" s="130">
        <f t="shared" ref="F39:H39" si="15">SUM(F36:F38)</f>
        <v>69</v>
      </c>
      <c r="G39" s="130">
        <f t="shared" si="15"/>
        <v>5</v>
      </c>
      <c r="H39" s="130">
        <f t="shared" si="15"/>
        <v>3</v>
      </c>
      <c r="I39" s="130"/>
      <c r="J39" s="250"/>
    </row>
    <row r="40" spans="1:14" x14ac:dyDescent="0.2">
      <c r="A40" s="233" t="s">
        <v>134</v>
      </c>
      <c r="B40" s="236">
        <v>1</v>
      </c>
      <c r="C40" s="134"/>
      <c r="D40" s="123" t="s">
        <v>126</v>
      </c>
      <c r="E40" s="75">
        <v>28</v>
      </c>
      <c r="F40" s="75">
        <v>10</v>
      </c>
      <c r="G40" s="75">
        <v>0</v>
      </c>
      <c r="H40" s="75">
        <v>2</v>
      </c>
      <c r="I40" s="75">
        <f t="shared" si="0"/>
        <v>29</v>
      </c>
      <c r="J40" s="124">
        <f>IF(I40=0,"0,00",I40/SUM(I40:I42)*100)</f>
        <v>22.30769230769231</v>
      </c>
    </row>
    <row r="41" spans="1:14" x14ac:dyDescent="0.2">
      <c r="A41" s="234"/>
      <c r="B41" s="237"/>
      <c r="C41" s="122" t="s">
        <v>127</v>
      </c>
      <c r="D41" s="125" t="s">
        <v>128</v>
      </c>
      <c r="E41" s="126">
        <v>106</v>
      </c>
      <c r="F41" s="126">
        <v>35</v>
      </c>
      <c r="G41" s="126">
        <v>0</v>
      </c>
      <c r="H41" s="126">
        <v>4</v>
      </c>
      <c r="I41" s="126">
        <f t="shared" si="0"/>
        <v>98</v>
      </c>
      <c r="J41" s="127">
        <f>IF(I41=0,"0,00",I41/SUM(I40:I42)*100)</f>
        <v>75.384615384615387</v>
      </c>
    </row>
    <row r="42" spans="1:14" x14ac:dyDescent="0.2">
      <c r="A42" s="234"/>
      <c r="B42" s="237"/>
      <c r="C42" s="128" t="s">
        <v>146</v>
      </c>
      <c r="D42" s="129" t="s">
        <v>129</v>
      </c>
      <c r="E42" s="74">
        <v>4</v>
      </c>
      <c r="F42" s="74">
        <v>1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2.3076923076923079</v>
      </c>
    </row>
    <row r="43" spans="1:14" x14ac:dyDescent="0.2">
      <c r="A43" s="234"/>
      <c r="B43" s="237"/>
      <c r="C43" s="132"/>
      <c r="D43" s="123" t="s">
        <v>126</v>
      </c>
      <c r="E43" s="75">
        <v>27</v>
      </c>
      <c r="F43" s="75">
        <v>19</v>
      </c>
      <c r="G43" s="75">
        <v>0</v>
      </c>
      <c r="H43" s="75">
        <v>0</v>
      </c>
      <c r="I43" s="75">
        <f t="shared" si="0"/>
        <v>32.5</v>
      </c>
      <c r="J43" s="124">
        <f>IF(I43=0,"0,00",I43/SUM(I43:I45)*100)</f>
        <v>21.311475409836063</v>
      </c>
    </row>
    <row r="44" spans="1:14" x14ac:dyDescent="0.2">
      <c r="A44" s="234"/>
      <c r="B44" s="237"/>
      <c r="C44" s="122" t="s">
        <v>130</v>
      </c>
      <c r="D44" s="125" t="s">
        <v>128</v>
      </c>
      <c r="E44" s="126">
        <v>109</v>
      </c>
      <c r="F44" s="126">
        <v>44</v>
      </c>
      <c r="G44" s="126">
        <v>0</v>
      </c>
      <c r="H44" s="126">
        <v>3</v>
      </c>
      <c r="I44" s="126">
        <f t="shared" si="0"/>
        <v>106</v>
      </c>
      <c r="J44" s="127">
        <f>IF(I44=0,"0,00",I44/SUM(I43:I45)*100)</f>
        <v>69.508196721311478</v>
      </c>
    </row>
    <row r="45" spans="1:14" x14ac:dyDescent="0.2">
      <c r="A45" s="234"/>
      <c r="B45" s="237"/>
      <c r="C45" s="128" t="s">
        <v>147</v>
      </c>
      <c r="D45" s="129" t="s">
        <v>129</v>
      </c>
      <c r="E45" s="74">
        <v>14</v>
      </c>
      <c r="F45" s="74">
        <v>7</v>
      </c>
      <c r="G45" s="74">
        <v>0</v>
      </c>
      <c r="H45" s="74">
        <v>0</v>
      </c>
      <c r="I45" s="130">
        <f t="shared" si="0"/>
        <v>14</v>
      </c>
      <c r="J45" s="131">
        <f>IF(I45=0,"0,00",I45/SUM(I43:I45)*100)</f>
        <v>9.1803278688524586</v>
      </c>
    </row>
    <row r="46" spans="1:14" x14ac:dyDescent="0.2">
      <c r="A46" s="234"/>
      <c r="B46" s="237"/>
      <c r="C46" s="132"/>
      <c r="D46" s="123" t="s">
        <v>126</v>
      </c>
      <c r="E46" s="75">
        <v>64</v>
      </c>
      <c r="F46" s="75">
        <v>35</v>
      </c>
      <c r="G46" s="75">
        <v>0</v>
      </c>
      <c r="H46" s="75">
        <v>0</v>
      </c>
      <c r="I46" s="75">
        <f t="shared" si="0"/>
        <v>67</v>
      </c>
      <c r="J46" s="124">
        <f>IF(I46=0,"0,00",I46/SUM(I46:I48)*100)</f>
        <v>30.180180180180184</v>
      </c>
      <c r="K46" s="248">
        <f>+E46/$E$49</f>
        <v>0.25396825396825395</v>
      </c>
      <c r="L46" s="248">
        <f>+F46/$F$49</f>
        <v>0.40229885057471265</v>
      </c>
      <c r="M46" s="248">
        <f>+G46/$G$49</f>
        <v>0</v>
      </c>
      <c r="N46" s="248">
        <f>+H46/$H$49</f>
        <v>0</v>
      </c>
    </row>
    <row r="47" spans="1:14" x14ac:dyDescent="0.2">
      <c r="A47" s="234"/>
      <c r="B47" s="237"/>
      <c r="C47" s="122" t="s">
        <v>131</v>
      </c>
      <c r="D47" s="125" t="s">
        <v>128</v>
      </c>
      <c r="E47" s="126">
        <v>167</v>
      </c>
      <c r="F47" s="126">
        <v>44</v>
      </c>
      <c r="G47" s="126">
        <v>2</v>
      </c>
      <c r="H47" s="126">
        <v>2</v>
      </c>
      <c r="I47" s="126">
        <f t="shared" si="0"/>
        <v>136.5</v>
      </c>
      <c r="J47" s="127">
        <f>IF(I47=0,"0,00",I47/SUM(I46:I48)*100)</f>
        <v>61.486486486486491</v>
      </c>
      <c r="K47" s="248">
        <f t="shared" ref="K47:K48" si="16">+E47/$E$49</f>
        <v>0.66269841269841268</v>
      </c>
      <c r="L47" s="248">
        <f t="shared" ref="L47:L48" si="17">+F47/$F$49</f>
        <v>0.50574712643678166</v>
      </c>
      <c r="M47" s="248">
        <f t="shared" ref="M47:M48" si="18">+G47/$G$49</f>
        <v>1</v>
      </c>
      <c r="N47" s="248">
        <f t="shared" ref="N47:N48" si="19">+H47/$H$49</f>
        <v>1</v>
      </c>
    </row>
    <row r="48" spans="1:14" x14ac:dyDescent="0.2">
      <c r="A48" s="235"/>
      <c r="B48" s="238"/>
      <c r="C48" s="133" t="s">
        <v>148</v>
      </c>
      <c r="D48" s="129" t="s">
        <v>129</v>
      </c>
      <c r="E48" s="74">
        <v>21</v>
      </c>
      <c r="F48" s="74">
        <v>8</v>
      </c>
      <c r="G48" s="74">
        <v>0</v>
      </c>
      <c r="H48" s="74">
        <v>0</v>
      </c>
      <c r="I48" s="135">
        <f t="shared" si="0"/>
        <v>18.5</v>
      </c>
      <c r="J48" s="131">
        <f>IF(I48=0,"0,00",I48/SUM(I46:I48)*100)</f>
        <v>8.3333333333333321</v>
      </c>
      <c r="K48" s="248">
        <f t="shared" si="16"/>
        <v>8.3333333333333329E-2</v>
      </c>
      <c r="L48" s="248">
        <f t="shared" si="17"/>
        <v>9.1954022988505746E-2</v>
      </c>
      <c r="M48" s="248">
        <f t="shared" si="18"/>
        <v>0</v>
      </c>
      <c r="N48" s="248">
        <f t="shared" si="19"/>
        <v>0</v>
      </c>
    </row>
    <row r="49" spans="1:10" x14ac:dyDescent="0.2">
      <c r="A49" s="136"/>
      <c r="B49" s="137"/>
      <c r="C49" s="138"/>
      <c r="D49" s="139"/>
      <c r="E49" s="252">
        <f>SUM(E46:E48)</f>
        <v>252</v>
      </c>
      <c r="F49" s="252">
        <f t="shared" ref="F49:H49" si="20">SUM(F46:F48)</f>
        <v>87</v>
      </c>
      <c r="G49" s="252">
        <f t="shared" si="20"/>
        <v>2</v>
      </c>
      <c r="H49" s="252">
        <f t="shared" si="20"/>
        <v>2</v>
      </c>
      <c r="I49" s="140"/>
      <c r="J49" s="141"/>
    </row>
    <row r="50" spans="1:10" x14ac:dyDescent="0.2">
      <c r="A50" s="104" t="s">
        <v>51</v>
      </c>
      <c r="B50" s="104"/>
      <c r="C50" s="142"/>
      <c r="D50" s="142"/>
      <c r="E50" s="142"/>
      <c r="F50" s="142"/>
      <c r="G50" s="143"/>
      <c r="H50" s="143"/>
      <c r="I50" s="143"/>
      <c r="J50" s="143"/>
    </row>
    <row r="51" spans="1:10" x14ac:dyDescent="0.2">
      <c r="A51" s="29"/>
      <c r="B51" s="29"/>
      <c r="C51" s="29"/>
      <c r="D51" s="29"/>
      <c r="E51" s="29"/>
      <c r="F51" s="29"/>
      <c r="G51" s="144"/>
      <c r="H51" s="144"/>
      <c r="I51" s="144"/>
      <c r="J51" s="144"/>
    </row>
    <row r="52" spans="1:10" x14ac:dyDescent="0.2">
      <c r="A52" s="29"/>
      <c r="B52" s="29"/>
      <c r="C52" s="29"/>
      <c r="D52" s="29"/>
      <c r="E52" s="29"/>
      <c r="F52" s="29"/>
      <c r="G52" s="144"/>
      <c r="H52" s="144"/>
      <c r="I52" s="144"/>
      <c r="J52" s="144"/>
    </row>
    <row r="53" spans="1:10" x14ac:dyDescent="0.2">
      <c r="A53" s="145"/>
      <c r="B53" s="145"/>
      <c r="C53" s="145"/>
      <c r="D53" s="145"/>
      <c r="E53" s="145"/>
      <c r="F53" s="145"/>
      <c r="G53" s="145"/>
      <c r="H53" s="145"/>
      <c r="I53" s="145"/>
      <c r="J53" s="145"/>
    </row>
  </sheetData>
  <mergeCells count="24">
    <mergeCell ref="A40:A48"/>
    <mergeCell ref="B40:B48"/>
    <mergeCell ref="A10:A18"/>
    <mergeCell ref="B10:B18"/>
    <mergeCell ref="A20:A28"/>
    <mergeCell ref="B20:B28"/>
    <mergeCell ref="A30:A38"/>
    <mergeCell ref="B30:B38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N5" sqref="N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83 - KR 27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0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42942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521.5</v>
      </c>
      <c r="AV12" s="97">
        <f t="shared" si="0"/>
        <v>450.5</v>
      </c>
      <c r="AW12" s="97">
        <f t="shared" si="0"/>
        <v>410</v>
      </c>
      <c r="AX12" s="97">
        <f t="shared" si="0"/>
        <v>364</v>
      </c>
      <c r="AY12" s="97">
        <f t="shared" si="0"/>
        <v>321</v>
      </c>
      <c r="AZ12" s="97">
        <f t="shared" si="0"/>
        <v>320</v>
      </c>
      <c r="BA12" s="97">
        <f t="shared" si="0"/>
        <v>301</v>
      </c>
      <c r="BB12" s="97"/>
      <c r="BC12" s="97"/>
      <c r="BD12" s="97"/>
      <c r="BE12" s="97">
        <f t="shared" ref="BE12:BQ12" si="1">P14</f>
        <v>305.5</v>
      </c>
      <c r="BF12" s="97">
        <f t="shared" si="1"/>
        <v>337</v>
      </c>
      <c r="BG12" s="97">
        <f t="shared" si="1"/>
        <v>383.5</v>
      </c>
      <c r="BH12" s="97">
        <f t="shared" si="1"/>
        <v>420.5</v>
      </c>
      <c r="BI12" s="97">
        <f t="shared" si="1"/>
        <v>435.5</v>
      </c>
      <c r="BJ12" s="97">
        <f t="shared" si="1"/>
        <v>442</v>
      </c>
      <c r="BK12" s="97">
        <f t="shared" si="1"/>
        <v>437.5</v>
      </c>
      <c r="BL12" s="97">
        <f t="shared" si="1"/>
        <v>396</v>
      </c>
      <c r="BM12" s="97">
        <f t="shared" si="1"/>
        <v>367</v>
      </c>
      <c r="BN12" s="97">
        <f t="shared" si="1"/>
        <v>348.5</v>
      </c>
      <c r="BO12" s="97">
        <f t="shared" si="1"/>
        <v>299.5</v>
      </c>
      <c r="BP12" s="97">
        <f t="shared" si="1"/>
        <v>287</v>
      </c>
      <c r="BQ12" s="97">
        <f t="shared" si="1"/>
        <v>276.5</v>
      </c>
      <c r="BR12" s="97"/>
      <c r="BS12" s="97"/>
      <c r="BT12" s="97"/>
      <c r="BU12" s="97">
        <f t="shared" ref="BU12:CC12" si="2">AG14</f>
        <v>385</v>
      </c>
      <c r="BV12" s="97">
        <f t="shared" si="2"/>
        <v>411.5</v>
      </c>
      <c r="BW12" s="97">
        <f t="shared" si="2"/>
        <v>435.5</v>
      </c>
      <c r="BX12" s="97">
        <f t="shared" si="2"/>
        <v>463</v>
      </c>
      <c r="BY12" s="97">
        <f t="shared" si="2"/>
        <v>468.5</v>
      </c>
      <c r="BZ12" s="97">
        <f t="shared" si="2"/>
        <v>492.5</v>
      </c>
      <c r="CA12" s="97">
        <f t="shared" si="2"/>
        <v>476</v>
      </c>
      <c r="CB12" s="97">
        <f t="shared" si="2"/>
        <v>461.5</v>
      </c>
      <c r="CC12" s="97">
        <f t="shared" si="2"/>
        <v>443</v>
      </c>
    </row>
    <row r="13" spans="1:81" ht="16.5" customHeight="1" x14ac:dyDescent="0.2">
      <c r="A13" s="100" t="s">
        <v>105</v>
      </c>
      <c r="B13" s="149">
        <f>'G-1'!F10</f>
        <v>154.5</v>
      </c>
      <c r="C13" s="149">
        <f>'G-1'!F11</f>
        <v>135.5</v>
      </c>
      <c r="D13" s="149">
        <f>'G-1'!F12</f>
        <v>119.5</v>
      </c>
      <c r="E13" s="149">
        <f>'G-1'!F13</f>
        <v>112</v>
      </c>
      <c r="F13" s="149">
        <f>'G-1'!F14</f>
        <v>83.5</v>
      </c>
      <c r="G13" s="149">
        <f>'G-1'!F15</f>
        <v>95</v>
      </c>
      <c r="H13" s="149">
        <f>'G-1'!F16</f>
        <v>73.5</v>
      </c>
      <c r="I13" s="149">
        <f>'G-1'!F17</f>
        <v>69</v>
      </c>
      <c r="J13" s="149">
        <f>'G-1'!F18</f>
        <v>82.5</v>
      </c>
      <c r="K13" s="149">
        <f>'G-1'!F19</f>
        <v>76</v>
      </c>
      <c r="L13" s="150"/>
      <c r="M13" s="149">
        <f>'G-1'!F20</f>
        <v>66</v>
      </c>
      <c r="N13" s="149">
        <f>'G-1'!F21</f>
        <v>65</v>
      </c>
      <c r="O13" s="149">
        <f>'G-1'!F22</f>
        <v>82.5</v>
      </c>
      <c r="P13" s="149">
        <f>'G-1'!M10</f>
        <v>92</v>
      </c>
      <c r="Q13" s="149">
        <f>'G-1'!M11</f>
        <v>97.5</v>
      </c>
      <c r="R13" s="149">
        <f>'G-1'!M12</f>
        <v>111.5</v>
      </c>
      <c r="S13" s="149">
        <f>'G-1'!M13</f>
        <v>119.5</v>
      </c>
      <c r="T13" s="149">
        <f>'G-1'!M14</f>
        <v>107</v>
      </c>
      <c r="U13" s="149">
        <f>'G-1'!M15</f>
        <v>104</v>
      </c>
      <c r="V13" s="149">
        <f>'G-1'!M16</f>
        <v>107</v>
      </c>
      <c r="W13" s="149">
        <f>'G-1'!M17</f>
        <v>78</v>
      </c>
      <c r="X13" s="149">
        <f>'G-1'!M18</f>
        <v>78</v>
      </c>
      <c r="Y13" s="149">
        <f>'G-1'!M19</f>
        <v>85.5</v>
      </c>
      <c r="Z13" s="149">
        <f>'G-1'!M20</f>
        <v>58</v>
      </c>
      <c r="AA13" s="149">
        <f>'G-1'!M21</f>
        <v>65.5</v>
      </c>
      <c r="AB13" s="149">
        <f>'G-1'!M22</f>
        <v>67.5</v>
      </c>
      <c r="AC13" s="150"/>
      <c r="AD13" s="149">
        <f>'G-1'!T10</f>
        <v>86.5</v>
      </c>
      <c r="AE13" s="149">
        <f>'G-1'!T11</f>
        <v>95.5</v>
      </c>
      <c r="AF13" s="149">
        <f>'G-1'!T12</f>
        <v>92</v>
      </c>
      <c r="AG13" s="149">
        <f>'G-1'!T13</f>
        <v>111</v>
      </c>
      <c r="AH13" s="149">
        <f>'G-1'!T14</f>
        <v>113</v>
      </c>
      <c r="AI13" s="149">
        <f>'G-1'!T15</f>
        <v>119.5</v>
      </c>
      <c r="AJ13" s="149">
        <f>'G-1'!T16</f>
        <v>119.5</v>
      </c>
      <c r="AK13" s="149">
        <f>'G-1'!T17</f>
        <v>116.5</v>
      </c>
      <c r="AL13" s="149">
        <f>'G-1'!T18</f>
        <v>137</v>
      </c>
      <c r="AM13" s="149">
        <f>'G-1'!T19</f>
        <v>103</v>
      </c>
      <c r="AN13" s="149">
        <f>'G-1'!T20</f>
        <v>105</v>
      </c>
      <c r="AO13" s="149">
        <f>'G-1'!T21</f>
        <v>98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521.5</v>
      </c>
      <c r="F14" s="149">
        <f t="shared" ref="F14:K14" si="3">C13+D13+E13+F13</f>
        <v>450.5</v>
      </c>
      <c r="G14" s="149">
        <f t="shared" si="3"/>
        <v>410</v>
      </c>
      <c r="H14" s="149">
        <f t="shared" si="3"/>
        <v>364</v>
      </c>
      <c r="I14" s="149">
        <f t="shared" si="3"/>
        <v>321</v>
      </c>
      <c r="J14" s="149">
        <f t="shared" si="3"/>
        <v>320</v>
      </c>
      <c r="K14" s="149">
        <f t="shared" si="3"/>
        <v>301</v>
      </c>
      <c r="L14" s="150"/>
      <c r="M14" s="149"/>
      <c r="N14" s="149"/>
      <c r="O14" s="149"/>
      <c r="P14" s="149">
        <f>M13+N13+O13+P13</f>
        <v>305.5</v>
      </c>
      <c r="Q14" s="149">
        <f t="shared" ref="Q14:AB14" si="4">N13+O13+P13+Q13</f>
        <v>337</v>
      </c>
      <c r="R14" s="149">
        <f t="shared" si="4"/>
        <v>383.5</v>
      </c>
      <c r="S14" s="149">
        <f t="shared" si="4"/>
        <v>420.5</v>
      </c>
      <c r="T14" s="149">
        <f t="shared" si="4"/>
        <v>435.5</v>
      </c>
      <c r="U14" s="149">
        <f t="shared" si="4"/>
        <v>442</v>
      </c>
      <c r="V14" s="149">
        <f t="shared" si="4"/>
        <v>437.5</v>
      </c>
      <c r="W14" s="149">
        <f t="shared" si="4"/>
        <v>396</v>
      </c>
      <c r="X14" s="149">
        <f t="shared" si="4"/>
        <v>367</v>
      </c>
      <c r="Y14" s="149">
        <f t="shared" si="4"/>
        <v>348.5</v>
      </c>
      <c r="Z14" s="149">
        <f t="shared" si="4"/>
        <v>299.5</v>
      </c>
      <c r="AA14" s="149">
        <f t="shared" si="4"/>
        <v>287</v>
      </c>
      <c r="AB14" s="149">
        <f t="shared" si="4"/>
        <v>276.5</v>
      </c>
      <c r="AC14" s="150"/>
      <c r="AD14" s="149"/>
      <c r="AE14" s="149"/>
      <c r="AF14" s="149"/>
      <c r="AG14" s="149">
        <f>AD13+AE13+AF13+AG13</f>
        <v>385</v>
      </c>
      <c r="AH14" s="149">
        <f t="shared" ref="AH14:AO14" si="5">AE13+AF13+AG13+AH13</f>
        <v>411.5</v>
      </c>
      <c r="AI14" s="149">
        <f t="shared" si="5"/>
        <v>435.5</v>
      </c>
      <c r="AJ14" s="149">
        <f t="shared" si="5"/>
        <v>463</v>
      </c>
      <c r="AK14" s="149">
        <f t="shared" si="5"/>
        <v>468.5</v>
      </c>
      <c r="AL14" s="149">
        <f t="shared" si="5"/>
        <v>492.5</v>
      </c>
      <c r="AM14" s="149">
        <f t="shared" si="5"/>
        <v>476</v>
      </c>
      <c r="AN14" s="149">
        <f t="shared" si="5"/>
        <v>461.5</v>
      </c>
      <c r="AO14" s="149">
        <f t="shared" si="5"/>
        <v>443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5.1020408163265307E-2</v>
      </c>
      <c r="E15" s="152"/>
      <c r="F15" s="152" t="s">
        <v>109</v>
      </c>
      <c r="G15" s="153">
        <f>DIRECCIONALIDAD!J11/100</f>
        <v>0.45578231292517013</v>
      </c>
      <c r="H15" s="152"/>
      <c r="I15" s="152" t="s">
        <v>110</v>
      </c>
      <c r="J15" s="153">
        <f>DIRECCIONALIDAD!J12/100</f>
        <v>0.49319727891156462</v>
      </c>
      <c r="K15" s="154"/>
      <c r="L15" s="148"/>
      <c r="M15" s="151"/>
      <c r="N15" s="152"/>
      <c r="O15" s="152" t="s">
        <v>108</v>
      </c>
      <c r="P15" s="153">
        <f>DIRECCIONALIDAD!J13/100</f>
        <v>0.10526315789473684</v>
      </c>
      <c r="Q15" s="152"/>
      <c r="R15" s="152"/>
      <c r="S15" s="152"/>
      <c r="T15" s="152" t="s">
        <v>109</v>
      </c>
      <c r="U15" s="153">
        <f>DIRECCIONALIDAD!J14/100</f>
        <v>0.38345864661654133</v>
      </c>
      <c r="V15" s="152"/>
      <c r="W15" s="152"/>
      <c r="X15" s="152"/>
      <c r="Y15" s="152" t="s">
        <v>110</v>
      </c>
      <c r="Z15" s="153">
        <f>DIRECCIONALIDAD!J15/100</f>
        <v>0.51127819548872178</v>
      </c>
      <c r="AA15" s="152"/>
      <c r="AB15" s="154"/>
      <c r="AC15" s="148"/>
      <c r="AD15" s="151"/>
      <c r="AE15" s="152" t="s">
        <v>108</v>
      </c>
      <c r="AF15" s="153">
        <f>DIRECCIONALIDAD!J16/100</f>
        <v>6.3559322033898302E-2</v>
      </c>
      <c r="AG15" s="152"/>
      <c r="AH15" s="152"/>
      <c r="AI15" s="152"/>
      <c r="AJ15" s="152" t="s">
        <v>109</v>
      </c>
      <c r="AK15" s="153">
        <f>DIRECCIONALIDAD!J17/100</f>
        <v>0.51694915254237284</v>
      </c>
      <c r="AL15" s="152"/>
      <c r="AM15" s="152"/>
      <c r="AN15" s="152" t="s">
        <v>110</v>
      </c>
      <c r="AO15" s="155">
        <f>DIRECCIONALIDAD!J18/100</f>
        <v>0.41949152542372881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3" t="s">
        <v>104</v>
      </c>
      <c r="U16" s="243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127.5</v>
      </c>
      <c r="C17" s="149">
        <f>'G-2'!F11</f>
        <v>148.5</v>
      </c>
      <c r="D17" s="149">
        <f>'G-2'!F12</f>
        <v>74</v>
      </c>
      <c r="E17" s="149">
        <f>'G-2'!F13</f>
        <v>117.5</v>
      </c>
      <c r="F17" s="149">
        <f>'G-2'!F14</f>
        <v>92</v>
      </c>
      <c r="G17" s="149">
        <f>'G-2'!F15</f>
        <v>84.5</v>
      </c>
      <c r="H17" s="149">
        <f>'G-2'!F16</f>
        <v>83</v>
      </c>
      <c r="I17" s="149">
        <f>'G-2'!F17</f>
        <v>66</v>
      </c>
      <c r="J17" s="149">
        <f>'G-2'!F18</f>
        <v>60.5</v>
      </c>
      <c r="K17" s="149">
        <f>'G-2'!F19</f>
        <v>69</v>
      </c>
      <c r="L17" s="150"/>
      <c r="M17" s="149">
        <f>'G-2'!F20</f>
        <v>69.5</v>
      </c>
      <c r="N17" s="149">
        <f>'G-2'!F21</f>
        <v>68.5</v>
      </c>
      <c r="O17" s="149">
        <f>'G-2'!F22</f>
        <v>62.5</v>
      </c>
      <c r="P17" s="149">
        <f>'G-2'!M10</f>
        <v>81</v>
      </c>
      <c r="Q17" s="149">
        <f>'G-2'!M11</f>
        <v>98</v>
      </c>
      <c r="R17" s="149">
        <f>'G-2'!M12</f>
        <v>105</v>
      </c>
      <c r="S17" s="149">
        <f>'G-2'!M13</f>
        <v>94.5</v>
      </c>
      <c r="T17" s="149">
        <f>'G-2'!M14</f>
        <v>108</v>
      </c>
      <c r="U17" s="149">
        <f>'G-2'!M15</f>
        <v>104.5</v>
      </c>
      <c r="V17" s="149">
        <f>'G-2'!M16</f>
        <v>96.5</v>
      </c>
      <c r="W17" s="149">
        <f>'G-2'!M17</f>
        <v>65.5</v>
      </c>
      <c r="X17" s="149">
        <f>'G-2'!M18</f>
        <v>81</v>
      </c>
      <c r="Y17" s="149">
        <f>'G-2'!M19</f>
        <v>78.5</v>
      </c>
      <c r="Z17" s="149">
        <f>'G-2'!M20</f>
        <v>83</v>
      </c>
      <c r="AA17" s="149">
        <f>'G-2'!M21</f>
        <v>63</v>
      </c>
      <c r="AB17" s="149">
        <f>'G-2'!M22</f>
        <v>68</v>
      </c>
      <c r="AC17" s="150"/>
      <c r="AD17" s="149">
        <f>'G-2'!T10</f>
        <v>82.5</v>
      </c>
      <c r="AE17" s="149">
        <f>'G-2'!T11</f>
        <v>85</v>
      </c>
      <c r="AF17" s="149">
        <f>'G-2'!T12</f>
        <v>99</v>
      </c>
      <c r="AG17" s="149">
        <f>'G-2'!T13</f>
        <v>91.5</v>
      </c>
      <c r="AH17" s="149">
        <f>'G-2'!T14</f>
        <v>103</v>
      </c>
      <c r="AI17" s="149">
        <f>'G-2'!T15</f>
        <v>85</v>
      </c>
      <c r="AJ17" s="149">
        <f>'G-2'!T16</f>
        <v>104.5</v>
      </c>
      <c r="AK17" s="149">
        <f>'G-2'!T17</f>
        <v>97.5</v>
      </c>
      <c r="AL17" s="149">
        <f>'G-2'!T18</f>
        <v>99.5</v>
      </c>
      <c r="AM17" s="149">
        <f>'G-2'!T19</f>
        <v>97</v>
      </c>
      <c r="AN17" s="149">
        <f>'G-2'!T20</f>
        <v>101.5</v>
      </c>
      <c r="AO17" s="149">
        <f>'G-2'!T21</f>
        <v>91</v>
      </c>
      <c r="AP17" s="101"/>
      <c r="AQ17" s="101"/>
      <c r="AR17" s="101"/>
      <c r="AS17" s="101"/>
      <c r="AT17" s="101"/>
      <c r="AU17" s="101">
        <f t="shared" ref="AU17:BA17" si="6">E18</f>
        <v>467.5</v>
      </c>
      <c r="AV17" s="101">
        <f t="shared" si="6"/>
        <v>432</v>
      </c>
      <c r="AW17" s="101">
        <f t="shared" si="6"/>
        <v>368</v>
      </c>
      <c r="AX17" s="101">
        <f t="shared" si="6"/>
        <v>377</v>
      </c>
      <c r="AY17" s="101">
        <f t="shared" si="6"/>
        <v>325.5</v>
      </c>
      <c r="AZ17" s="101">
        <f t="shared" si="6"/>
        <v>294</v>
      </c>
      <c r="BA17" s="101">
        <f t="shared" si="6"/>
        <v>278.5</v>
      </c>
      <c r="BB17" s="101"/>
      <c r="BC17" s="101"/>
      <c r="BD17" s="101"/>
      <c r="BE17" s="101">
        <f t="shared" ref="BE17:BQ17" si="7">P18</f>
        <v>281.5</v>
      </c>
      <c r="BF17" s="101">
        <f t="shared" si="7"/>
        <v>310</v>
      </c>
      <c r="BG17" s="101">
        <f t="shared" si="7"/>
        <v>346.5</v>
      </c>
      <c r="BH17" s="101">
        <f t="shared" si="7"/>
        <v>378.5</v>
      </c>
      <c r="BI17" s="101">
        <f t="shared" si="7"/>
        <v>405.5</v>
      </c>
      <c r="BJ17" s="101">
        <f t="shared" si="7"/>
        <v>412</v>
      </c>
      <c r="BK17" s="101">
        <f t="shared" si="7"/>
        <v>403.5</v>
      </c>
      <c r="BL17" s="101">
        <f t="shared" si="7"/>
        <v>374.5</v>
      </c>
      <c r="BM17" s="101">
        <f t="shared" si="7"/>
        <v>347.5</v>
      </c>
      <c r="BN17" s="101">
        <f t="shared" si="7"/>
        <v>321.5</v>
      </c>
      <c r="BO17" s="101">
        <f t="shared" si="7"/>
        <v>308</v>
      </c>
      <c r="BP17" s="101">
        <f t="shared" si="7"/>
        <v>305.5</v>
      </c>
      <c r="BQ17" s="101">
        <f t="shared" si="7"/>
        <v>292.5</v>
      </c>
      <c r="BR17" s="101"/>
      <c r="BS17" s="101"/>
      <c r="BT17" s="101"/>
      <c r="BU17" s="101">
        <f t="shared" ref="BU17:CC17" si="8">AG18</f>
        <v>358</v>
      </c>
      <c r="BV17" s="101">
        <f t="shared" si="8"/>
        <v>378.5</v>
      </c>
      <c r="BW17" s="101">
        <f t="shared" si="8"/>
        <v>378.5</v>
      </c>
      <c r="BX17" s="101">
        <f t="shared" si="8"/>
        <v>384</v>
      </c>
      <c r="BY17" s="101">
        <f t="shared" si="8"/>
        <v>390</v>
      </c>
      <c r="BZ17" s="101">
        <f t="shared" si="8"/>
        <v>386.5</v>
      </c>
      <c r="CA17" s="101">
        <f t="shared" si="8"/>
        <v>398.5</v>
      </c>
      <c r="CB17" s="101">
        <f t="shared" si="8"/>
        <v>395.5</v>
      </c>
      <c r="CC17" s="101">
        <f t="shared" si="8"/>
        <v>389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467.5</v>
      </c>
      <c r="F18" s="149">
        <f t="shared" ref="F18:K18" si="9">C17+D17+E17+F17</f>
        <v>432</v>
      </c>
      <c r="G18" s="149">
        <f t="shared" si="9"/>
        <v>368</v>
      </c>
      <c r="H18" s="149">
        <f t="shared" si="9"/>
        <v>377</v>
      </c>
      <c r="I18" s="149">
        <f t="shared" si="9"/>
        <v>325.5</v>
      </c>
      <c r="J18" s="149">
        <f t="shared" si="9"/>
        <v>294</v>
      </c>
      <c r="K18" s="149">
        <f t="shared" si="9"/>
        <v>278.5</v>
      </c>
      <c r="L18" s="150"/>
      <c r="M18" s="149"/>
      <c r="N18" s="149"/>
      <c r="O18" s="149"/>
      <c r="P18" s="149">
        <f>M17+N17+O17+P17</f>
        <v>281.5</v>
      </c>
      <c r="Q18" s="149">
        <f t="shared" ref="Q18:AB18" si="10">N17+O17+P17+Q17</f>
        <v>310</v>
      </c>
      <c r="R18" s="149">
        <f t="shared" si="10"/>
        <v>346.5</v>
      </c>
      <c r="S18" s="149">
        <f t="shared" si="10"/>
        <v>378.5</v>
      </c>
      <c r="T18" s="149">
        <f t="shared" si="10"/>
        <v>405.5</v>
      </c>
      <c r="U18" s="149">
        <f t="shared" si="10"/>
        <v>412</v>
      </c>
      <c r="V18" s="149">
        <f t="shared" si="10"/>
        <v>403.5</v>
      </c>
      <c r="W18" s="149">
        <f t="shared" si="10"/>
        <v>374.5</v>
      </c>
      <c r="X18" s="149">
        <f t="shared" si="10"/>
        <v>347.5</v>
      </c>
      <c r="Y18" s="149">
        <f t="shared" si="10"/>
        <v>321.5</v>
      </c>
      <c r="Z18" s="149">
        <f t="shared" si="10"/>
        <v>308</v>
      </c>
      <c r="AA18" s="149">
        <f t="shared" si="10"/>
        <v>305.5</v>
      </c>
      <c r="AB18" s="149">
        <f t="shared" si="10"/>
        <v>292.5</v>
      </c>
      <c r="AC18" s="150"/>
      <c r="AD18" s="149"/>
      <c r="AE18" s="149"/>
      <c r="AF18" s="149"/>
      <c r="AG18" s="149">
        <f>AD17+AE17+AF17+AG17</f>
        <v>358</v>
      </c>
      <c r="AH18" s="149">
        <f t="shared" ref="AH18:AO18" si="11">AE17+AF17+AG17+AH17</f>
        <v>378.5</v>
      </c>
      <c r="AI18" s="149">
        <f t="shared" si="11"/>
        <v>378.5</v>
      </c>
      <c r="AJ18" s="149">
        <f t="shared" si="11"/>
        <v>384</v>
      </c>
      <c r="AK18" s="149">
        <f t="shared" si="11"/>
        <v>390</v>
      </c>
      <c r="AL18" s="149">
        <f t="shared" si="11"/>
        <v>386.5</v>
      </c>
      <c r="AM18" s="149">
        <f t="shared" si="11"/>
        <v>398.5</v>
      </c>
      <c r="AN18" s="149">
        <f t="shared" si="11"/>
        <v>395.5</v>
      </c>
      <c r="AO18" s="149">
        <f t="shared" si="11"/>
        <v>389</v>
      </c>
      <c r="AP18" s="101"/>
      <c r="AQ18" s="101"/>
      <c r="AR18" s="101"/>
      <c r="AS18" s="101"/>
      <c r="AT18" s="101"/>
      <c r="AU18" s="101">
        <f t="shared" ref="AU18:BA18" si="12">E26</f>
        <v>304</v>
      </c>
      <c r="AV18" s="101">
        <f t="shared" si="12"/>
        <v>301</v>
      </c>
      <c r="AW18" s="101">
        <f t="shared" si="12"/>
        <v>284</v>
      </c>
      <c r="AX18" s="101">
        <f t="shared" si="12"/>
        <v>267</v>
      </c>
      <c r="AY18" s="101">
        <f t="shared" si="12"/>
        <v>259.5</v>
      </c>
      <c r="AZ18" s="101">
        <f t="shared" si="12"/>
        <v>264.5</v>
      </c>
      <c r="BA18" s="101">
        <f t="shared" si="12"/>
        <v>260</v>
      </c>
      <c r="BB18" s="101"/>
      <c r="BC18" s="101"/>
      <c r="BD18" s="101"/>
      <c r="BE18" s="101">
        <f t="shared" ref="BE18:BQ18" si="13">P26</f>
        <v>318.5</v>
      </c>
      <c r="BF18" s="101">
        <f t="shared" si="13"/>
        <v>331.5</v>
      </c>
      <c r="BG18" s="101">
        <f t="shared" si="13"/>
        <v>335.5</v>
      </c>
      <c r="BH18" s="101">
        <f t="shared" si="13"/>
        <v>354.5</v>
      </c>
      <c r="BI18" s="101">
        <f t="shared" si="13"/>
        <v>352</v>
      </c>
      <c r="BJ18" s="101">
        <f t="shared" si="13"/>
        <v>332.5</v>
      </c>
      <c r="BK18" s="101">
        <f t="shared" si="13"/>
        <v>315</v>
      </c>
      <c r="BL18" s="101">
        <f t="shared" si="13"/>
        <v>279.5</v>
      </c>
      <c r="BM18" s="101">
        <f t="shared" si="13"/>
        <v>272.5</v>
      </c>
      <c r="BN18" s="101">
        <f t="shared" si="13"/>
        <v>280</v>
      </c>
      <c r="BO18" s="101">
        <f t="shared" si="13"/>
        <v>277.5</v>
      </c>
      <c r="BP18" s="101">
        <f t="shared" si="13"/>
        <v>288</v>
      </c>
      <c r="BQ18" s="101">
        <f t="shared" si="13"/>
        <v>296</v>
      </c>
      <c r="BR18" s="101"/>
      <c r="BS18" s="101"/>
      <c r="BT18" s="101"/>
      <c r="BU18" s="101">
        <f t="shared" ref="BU18:CC18" si="14">AG26</f>
        <v>306</v>
      </c>
      <c r="BV18" s="101">
        <f t="shared" si="14"/>
        <v>301.5</v>
      </c>
      <c r="BW18" s="101">
        <f t="shared" si="14"/>
        <v>323</v>
      </c>
      <c r="BX18" s="101">
        <f t="shared" si="14"/>
        <v>346</v>
      </c>
      <c r="BY18" s="101">
        <f t="shared" si="14"/>
        <v>386</v>
      </c>
      <c r="BZ18" s="101">
        <f t="shared" si="14"/>
        <v>450</v>
      </c>
      <c r="CA18" s="101">
        <f t="shared" si="14"/>
        <v>484</v>
      </c>
      <c r="CB18" s="101">
        <f t="shared" si="14"/>
        <v>499</v>
      </c>
      <c r="CC18" s="101">
        <f t="shared" si="14"/>
        <v>493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DIRECCIONALIDAD!J20/100</f>
        <v>0.42366412213740451</v>
      </c>
      <c r="E19" s="152"/>
      <c r="F19" s="152" t="s">
        <v>109</v>
      </c>
      <c r="G19" s="153">
        <f>DIRECCIONALIDAD!J21/100</f>
        <v>0.30916030534351147</v>
      </c>
      <c r="H19" s="152"/>
      <c r="I19" s="152" t="s">
        <v>110</v>
      </c>
      <c r="J19" s="153">
        <f>DIRECCIONALIDAD!J22/100</f>
        <v>0.26717557251908397</v>
      </c>
      <c r="K19" s="154"/>
      <c r="L19" s="148"/>
      <c r="M19" s="151"/>
      <c r="N19" s="152"/>
      <c r="O19" s="152" t="s">
        <v>108</v>
      </c>
      <c r="P19" s="153">
        <f>DIRECCIONALIDAD!J23/100</f>
        <v>0.41221374045801523</v>
      </c>
      <c r="Q19" s="152"/>
      <c r="R19" s="152"/>
      <c r="S19" s="152"/>
      <c r="T19" s="152" t="s">
        <v>109</v>
      </c>
      <c r="U19" s="153">
        <f>DIRECCIONALIDAD!J24/100</f>
        <v>0.25954198473282442</v>
      </c>
      <c r="V19" s="152"/>
      <c r="W19" s="152"/>
      <c r="X19" s="152"/>
      <c r="Y19" s="152" t="s">
        <v>110</v>
      </c>
      <c r="Z19" s="153">
        <f>DIRECCIONALIDAD!J25/100</f>
        <v>0.3282442748091603</v>
      </c>
      <c r="AA19" s="152"/>
      <c r="AB19" s="154"/>
      <c r="AC19" s="148"/>
      <c r="AD19" s="151"/>
      <c r="AE19" s="152" t="s">
        <v>108</v>
      </c>
      <c r="AF19" s="153">
        <f>DIRECCIONALIDAD!J26/100</f>
        <v>0.47407407407407409</v>
      </c>
      <c r="AG19" s="152"/>
      <c r="AH19" s="152"/>
      <c r="AI19" s="152"/>
      <c r="AJ19" s="152" t="s">
        <v>109</v>
      </c>
      <c r="AK19" s="153">
        <f>DIRECCIONALIDAD!J27/100</f>
        <v>0.21481481481481482</v>
      </c>
      <c r="AL19" s="152"/>
      <c r="AM19" s="152"/>
      <c r="AN19" s="152" t="s">
        <v>110</v>
      </c>
      <c r="AO19" s="155">
        <f>DIRECCIONALIDAD!J28/100</f>
        <v>0.31111111111111112</v>
      </c>
      <c r="AP19" s="92"/>
      <c r="AQ19" s="92"/>
      <c r="AR19" s="92"/>
      <c r="AS19" s="92"/>
      <c r="AT19" s="92"/>
      <c r="AU19" s="92">
        <f t="shared" ref="AU19:BA19" si="15">E22</f>
        <v>304</v>
      </c>
      <c r="AV19" s="92">
        <f t="shared" si="15"/>
        <v>304</v>
      </c>
      <c r="AW19" s="92">
        <f t="shared" si="15"/>
        <v>287</v>
      </c>
      <c r="AX19" s="92">
        <f t="shared" si="15"/>
        <v>270</v>
      </c>
      <c r="AY19" s="92">
        <f t="shared" si="15"/>
        <v>262.5</v>
      </c>
      <c r="AZ19" s="92">
        <f t="shared" si="15"/>
        <v>262.5</v>
      </c>
      <c r="BA19" s="92">
        <f t="shared" si="15"/>
        <v>258</v>
      </c>
      <c r="BB19" s="92"/>
      <c r="BC19" s="92"/>
      <c r="BD19" s="92"/>
      <c r="BE19" s="92">
        <f t="shared" ref="BE19:BQ19" si="16">P22</f>
        <v>331</v>
      </c>
      <c r="BF19" s="92">
        <f t="shared" si="16"/>
        <v>341.5</v>
      </c>
      <c r="BG19" s="92">
        <f t="shared" si="16"/>
        <v>340.5</v>
      </c>
      <c r="BH19" s="92">
        <f t="shared" si="16"/>
        <v>355</v>
      </c>
      <c r="BI19" s="92">
        <f t="shared" si="16"/>
        <v>352.5</v>
      </c>
      <c r="BJ19" s="92">
        <f t="shared" si="16"/>
        <v>352.5</v>
      </c>
      <c r="BK19" s="92">
        <f t="shared" si="16"/>
        <v>347</v>
      </c>
      <c r="BL19" s="92">
        <f t="shared" si="16"/>
        <v>311</v>
      </c>
      <c r="BM19" s="92">
        <f t="shared" si="16"/>
        <v>304</v>
      </c>
      <c r="BN19" s="92">
        <f t="shared" si="16"/>
        <v>292</v>
      </c>
      <c r="BO19" s="92">
        <f t="shared" si="16"/>
        <v>277.5</v>
      </c>
      <c r="BP19" s="92">
        <f t="shared" si="16"/>
        <v>288</v>
      </c>
      <c r="BQ19" s="92">
        <f t="shared" si="16"/>
        <v>296</v>
      </c>
      <c r="BR19" s="92"/>
      <c r="BS19" s="92"/>
      <c r="BT19" s="92"/>
      <c r="BU19" s="92">
        <f t="shared" ref="BU19:CC19" si="17">AG22</f>
        <v>306</v>
      </c>
      <c r="BV19" s="92">
        <f t="shared" si="17"/>
        <v>301.5</v>
      </c>
      <c r="BW19" s="92">
        <f t="shared" si="17"/>
        <v>323</v>
      </c>
      <c r="BX19" s="92">
        <f t="shared" si="17"/>
        <v>350</v>
      </c>
      <c r="BY19" s="92">
        <f t="shared" si="17"/>
        <v>390</v>
      </c>
      <c r="BZ19" s="92">
        <f t="shared" si="17"/>
        <v>428</v>
      </c>
      <c r="CA19" s="92">
        <f t="shared" si="17"/>
        <v>433</v>
      </c>
      <c r="CB19" s="92">
        <f t="shared" si="17"/>
        <v>422</v>
      </c>
      <c r="CC19" s="92">
        <f t="shared" si="17"/>
        <v>382.5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3" t="s">
        <v>104</v>
      </c>
      <c r="U20" s="243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1597</v>
      </c>
      <c r="AV20" s="92">
        <f t="shared" si="18"/>
        <v>1487.5</v>
      </c>
      <c r="AW20" s="92">
        <f t="shared" si="18"/>
        <v>1349</v>
      </c>
      <c r="AX20" s="92">
        <f t="shared" si="18"/>
        <v>1278</v>
      </c>
      <c r="AY20" s="92">
        <f t="shared" si="18"/>
        <v>1168.5</v>
      </c>
      <c r="AZ20" s="92">
        <f t="shared" si="18"/>
        <v>1141</v>
      </c>
      <c r="BA20" s="92">
        <f t="shared" si="18"/>
        <v>1097.5</v>
      </c>
      <c r="BB20" s="92"/>
      <c r="BC20" s="92"/>
      <c r="BD20" s="92"/>
      <c r="BE20" s="92">
        <f t="shared" ref="BE20:BQ20" si="19">P30</f>
        <v>1236.5</v>
      </c>
      <c r="BF20" s="92">
        <f t="shared" si="19"/>
        <v>1320</v>
      </c>
      <c r="BG20" s="92">
        <f t="shared" si="19"/>
        <v>1406</v>
      </c>
      <c r="BH20" s="92">
        <f t="shared" si="19"/>
        <v>1508.5</v>
      </c>
      <c r="BI20" s="92">
        <f t="shared" si="19"/>
        <v>1545.5</v>
      </c>
      <c r="BJ20" s="92">
        <f t="shared" si="19"/>
        <v>1539</v>
      </c>
      <c r="BK20" s="92">
        <f t="shared" si="19"/>
        <v>1503</v>
      </c>
      <c r="BL20" s="92">
        <f t="shared" si="19"/>
        <v>1361</v>
      </c>
      <c r="BM20" s="92">
        <f t="shared" si="19"/>
        <v>1291</v>
      </c>
      <c r="BN20" s="92">
        <f t="shared" si="19"/>
        <v>1242</v>
      </c>
      <c r="BO20" s="92">
        <f t="shared" si="19"/>
        <v>1162.5</v>
      </c>
      <c r="BP20" s="92">
        <f t="shared" si="19"/>
        <v>1168.5</v>
      </c>
      <c r="BQ20" s="92">
        <f t="shared" si="19"/>
        <v>1161</v>
      </c>
      <c r="BR20" s="92"/>
      <c r="BS20" s="92"/>
      <c r="BT20" s="92"/>
      <c r="BU20" s="92">
        <f t="shared" ref="BU20:CC20" si="20">AG30</f>
        <v>1355</v>
      </c>
      <c r="BV20" s="92">
        <f t="shared" si="20"/>
        <v>1393</v>
      </c>
      <c r="BW20" s="92">
        <f t="shared" si="20"/>
        <v>1460</v>
      </c>
      <c r="BX20" s="92">
        <f t="shared" si="20"/>
        <v>1543</v>
      </c>
      <c r="BY20" s="92">
        <f t="shared" si="20"/>
        <v>1634.5</v>
      </c>
      <c r="BZ20" s="92">
        <f t="shared" si="20"/>
        <v>1757</v>
      </c>
      <c r="CA20" s="92">
        <f t="shared" si="20"/>
        <v>1791.5</v>
      </c>
      <c r="CB20" s="92">
        <f t="shared" si="20"/>
        <v>1778</v>
      </c>
      <c r="CC20" s="92">
        <f t="shared" si="20"/>
        <v>1707.5</v>
      </c>
    </row>
    <row r="21" spans="1:81" ht="16.5" customHeight="1" x14ac:dyDescent="0.2">
      <c r="A21" s="100" t="s">
        <v>105</v>
      </c>
      <c r="B21" s="149">
        <f>'G-3'!F10</f>
        <v>68</v>
      </c>
      <c r="C21" s="149">
        <f>'G-3'!F11</f>
        <v>81</v>
      </c>
      <c r="D21" s="149">
        <f>'G-3'!F12</f>
        <v>85</v>
      </c>
      <c r="E21" s="149">
        <f>'G-3'!F13</f>
        <v>70</v>
      </c>
      <c r="F21" s="149">
        <f>'G-3'!F14</f>
        <v>68</v>
      </c>
      <c r="G21" s="149">
        <f>'G-3'!F15</f>
        <v>64</v>
      </c>
      <c r="H21" s="149">
        <f>'G-3'!F16</f>
        <v>68</v>
      </c>
      <c r="I21" s="149">
        <f>'G-3'!F17</f>
        <v>62.5</v>
      </c>
      <c r="J21" s="149">
        <f>'G-3'!F18</f>
        <v>68</v>
      </c>
      <c r="K21" s="149">
        <f>'G-3'!F19</f>
        <v>59.5</v>
      </c>
      <c r="L21" s="150"/>
      <c r="M21" s="149">
        <f>'G-3'!F20</f>
        <v>78</v>
      </c>
      <c r="N21" s="149">
        <f>'G-3'!F21</f>
        <v>88</v>
      </c>
      <c r="O21" s="149">
        <f>'G-3'!F22</f>
        <v>83.5</v>
      </c>
      <c r="P21" s="149">
        <f>'G-3'!M10</f>
        <v>81.5</v>
      </c>
      <c r="Q21" s="149">
        <f>'G-3'!M11</f>
        <v>88.5</v>
      </c>
      <c r="R21" s="149">
        <f>'G-3'!M12</f>
        <v>87</v>
      </c>
      <c r="S21" s="149">
        <f>'G-3'!M13</f>
        <v>98</v>
      </c>
      <c r="T21" s="149">
        <f>'G-3'!M14</f>
        <v>79</v>
      </c>
      <c r="U21" s="149">
        <f>'G-3'!M15</f>
        <v>88.5</v>
      </c>
      <c r="V21" s="149">
        <f>'G-3'!M16</f>
        <v>81.5</v>
      </c>
      <c r="W21" s="149">
        <f>'G-3'!M17</f>
        <v>62</v>
      </c>
      <c r="X21" s="149">
        <f>'G-3'!M18</f>
        <v>72</v>
      </c>
      <c r="Y21" s="149">
        <f>'G-3'!M19</f>
        <v>76.5</v>
      </c>
      <c r="Z21" s="149">
        <f>'G-3'!M20</f>
        <v>67</v>
      </c>
      <c r="AA21" s="149">
        <f>'G-3'!M21</f>
        <v>72.5</v>
      </c>
      <c r="AB21" s="149">
        <f>'G-3'!M22</f>
        <v>80</v>
      </c>
      <c r="AC21" s="150"/>
      <c r="AD21" s="149">
        <f>'G-3'!T10</f>
        <v>73.5</v>
      </c>
      <c r="AE21" s="149">
        <f>'G-3'!T11</f>
        <v>75.5</v>
      </c>
      <c r="AF21" s="149">
        <f>'G-3'!T12</f>
        <v>76.5</v>
      </c>
      <c r="AG21" s="149">
        <f>'G-3'!T13</f>
        <v>80.5</v>
      </c>
      <c r="AH21" s="149">
        <f>'G-3'!T14</f>
        <v>69</v>
      </c>
      <c r="AI21" s="149">
        <f>'G-3'!T15</f>
        <v>97</v>
      </c>
      <c r="AJ21" s="149">
        <f>'G-3'!T16</f>
        <v>103.5</v>
      </c>
      <c r="AK21" s="149">
        <f>'G-3'!T17</f>
        <v>120.5</v>
      </c>
      <c r="AL21" s="149">
        <f>'G-3'!T18</f>
        <v>107</v>
      </c>
      <c r="AM21" s="149">
        <f>'G-3'!T19</f>
        <v>102</v>
      </c>
      <c r="AN21" s="149">
        <f>'G-3'!T20</f>
        <v>92.5</v>
      </c>
      <c r="AO21" s="149">
        <f>'G-3'!T21</f>
        <v>81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304</v>
      </c>
      <c r="F22" s="149">
        <f t="shared" ref="F22:K22" si="21">C21+D21+E21+F21</f>
        <v>304</v>
      </c>
      <c r="G22" s="149">
        <f t="shared" si="21"/>
        <v>287</v>
      </c>
      <c r="H22" s="149">
        <f t="shared" si="21"/>
        <v>270</v>
      </c>
      <c r="I22" s="149">
        <f t="shared" si="21"/>
        <v>262.5</v>
      </c>
      <c r="J22" s="149">
        <f t="shared" si="21"/>
        <v>262.5</v>
      </c>
      <c r="K22" s="149">
        <f t="shared" si="21"/>
        <v>258</v>
      </c>
      <c r="L22" s="150"/>
      <c r="M22" s="149"/>
      <c r="N22" s="149"/>
      <c r="O22" s="149"/>
      <c r="P22" s="149">
        <f>M21+N21+O21+P21</f>
        <v>331</v>
      </c>
      <c r="Q22" s="149">
        <f t="shared" ref="Q22:AB22" si="22">N21+O21+P21+Q21</f>
        <v>341.5</v>
      </c>
      <c r="R22" s="149">
        <f t="shared" si="22"/>
        <v>340.5</v>
      </c>
      <c r="S22" s="149">
        <f t="shared" si="22"/>
        <v>355</v>
      </c>
      <c r="T22" s="149">
        <f t="shared" si="22"/>
        <v>352.5</v>
      </c>
      <c r="U22" s="149">
        <f t="shared" si="22"/>
        <v>352.5</v>
      </c>
      <c r="V22" s="149">
        <f t="shared" si="22"/>
        <v>347</v>
      </c>
      <c r="W22" s="149">
        <f t="shared" si="22"/>
        <v>311</v>
      </c>
      <c r="X22" s="149">
        <f t="shared" si="22"/>
        <v>304</v>
      </c>
      <c r="Y22" s="149">
        <f t="shared" si="22"/>
        <v>292</v>
      </c>
      <c r="Z22" s="149">
        <f t="shared" si="22"/>
        <v>277.5</v>
      </c>
      <c r="AA22" s="149">
        <f t="shared" si="22"/>
        <v>288</v>
      </c>
      <c r="AB22" s="149">
        <f t="shared" si="22"/>
        <v>296</v>
      </c>
      <c r="AC22" s="150"/>
      <c r="AD22" s="149"/>
      <c r="AE22" s="149"/>
      <c r="AF22" s="149"/>
      <c r="AG22" s="149">
        <f>AD21+AE21+AF21+AG21</f>
        <v>306</v>
      </c>
      <c r="AH22" s="149">
        <f t="shared" ref="AH22:AO22" si="23">AE21+AF21+AG21+AH21</f>
        <v>301.5</v>
      </c>
      <c r="AI22" s="149">
        <f t="shared" si="23"/>
        <v>323</v>
      </c>
      <c r="AJ22" s="149">
        <f t="shared" si="23"/>
        <v>350</v>
      </c>
      <c r="AK22" s="149">
        <f t="shared" si="23"/>
        <v>390</v>
      </c>
      <c r="AL22" s="149">
        <f t="shared" si="23"/>
        <v>428</v>
      </c>
      <c r="AM22" s="149">
        <f t="shared" si="23"/>
        <v>433</v>
      </c>
      <c r="AN22" s="149">
        <f t="shared" si="23"/>
        <v>422</v>
      </c>
      <c r="AO22" s="149">
        <f t="shared" si="23"/>
        <v>382.5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DIRECCIONALIDAD!J30/100</f>
        <v>0.23719676549865232</v>
      </c>
      <c r="E23" s="152"/>
      <c r="F23" s="152" t="s">
        <v>109</v>
      </c>
      <c r="G23" s="153">
        <f>DIRECCIONALIDAD!J31/100</f>
        <v>0.57951482479784366</v>
      </c>
      <c r="H23" s="152"/>
      <c r="I23" s="152" t="s">
        <v>110</v>
      </c>
      <c r="J23" s="153">
        <f>DIRECCIONALIDAD!J32/100</f>
        <v>0.18328840970350405</v>
      </c>
      <c r="K23" s="154"/>
      <c r="L23" s="148"/>
      <c r="M23" s="151"/>
      <c r="N23" s="152"/>
      <c r="O23" s="152" t="s">
        <v>108</v>
      </c>
      <c r="P23" s="153">
        <f>DIRECCIONALIDAD!J33/100</f>
        <v>0.27688787185354691</v>
      </c>
      <c r="Q23" s="152"/>
      <c r="R23" s="152"/>
      <c r="S23" s="152"/>
      <c r="T23" s="152" t="s">
        <v>109</v>
      </c>
      <c r="U23" s="153">
        <f>DIRECCIONALIDAD!J34/100</f>
        <v>0.57437070938215107</v>
      </c>
      <c r="V23" s="152"/>
      <c r="W23" s="152"/>
      <c r="X23" s="152"/>
      <c r="Y23" s="152" t="s">
        <v>110</v>
      </c>
      <c r="Z23" s="153">
        <f>DIRECCIONALIDAD!J35/100</f>
        <v>0.14874141876430205</v>
      </c>
      <c r="AA23" s="152"/>
      <c r="AB23" s="152"/>
      <c r="AC23" s="157"/>
      <c r="AD23" s="151"/>
      <c r="AE23" s="152" t="s">
        <v>108</v>
      </c>
      <c r="AF23" s="153">
        <f>DIRECCIONALIDAD!J36/100</f>
        <v>0.26344086021505375</v>
      </c>
      <c r="AG23" s="152"/>
      <c r="AH23" s="152"/>
      <c r="AI23" s="152"/>
      <c r="AJ23" s="152" t="s">
        <v>109</v>
      </c>
      <c r="AK23" s="153">
        <f>DIRECCIONALIDAD!J37/100</f>
        <v>0.59408602150537637</v>
      </c>
      <c r="AL23" s="152"/>
      <c r="AM23" s="152"/>
      <c r="AN23" s="152" t="s">
        <v>110</v>
      </c>
      <c r="AO23" s="155">
        <f>DIRECCIONALIDAD!J38/100</f>
        <v>0.1424731182795699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3" t="s">
        <v>104</v>
      </c>
      <c r="U24" s="243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68</v>
      </c>
      <c r="C25" s="149">
        <f>'G-4'!F11</f>
        <v>81</v>
      </c>
      <c r="D25" s="149">
        <f>'G-4'!F12</f>
        <v>85</v>
      </c>
      <c r="E25" s="149">
        <f>'G-4'!F13</f>
        <v>70</v>
      </c>
      <c r="F25" s="149">
        <f>'G-4'!F14</f>
        <v>65</v>
      </c>
      <c r="G25" s="149">
        <f>'G-4'!F15</f>
        <v>64</v>
      </c>
      <c r="H25" s="149">
        <f>'G-4'!F16</f>
        <v>68</v>
      </c>
      <c r="I25" s="149">
        <f>'G-4'!F17</f>
        <v>62.5</v>
      </c>
      <c r="J25" s="149">
        <f>'G-4'!F18</f>
        <v>70</v>
      </c>
      <c r="K25" s="149">
        <f>'G-4'!F19</f>
        <v>59.5</v>
      </c>
      <c r="L25" s="150"/>
      <c r="M25" s="149">
        <f>'G-4'!F20</f>
        <v>75.5</v>
      </c>
      <c r="N25" s="149">
        <f>'G-4'!F21</f>
        <v>83</v>
      </c>
      <c r="O25" s="149">
        <f>'G-4'!F22</f>
        <v>78.5</v>
      </c>
      <c r="P25" s="149">
        <f>'G-4'!M10</f>
        <v>81.5</v>
      </c>
      <c r="Q25" s="149">
        <f>'G-4'!M11</f>
        <v>88.5</v>
      </c>
      <c r="R25" s="149">
        <f>'G-4'!M12</f>
        <v>87</v>
      </c>
      <c r="S25" s="149">
        <f>'G-4'!M13</f>
        <v>97.5</v>
      </c>
      <c r="T25" s="149">
        <f>'G-4'!M14</f>
        <v>79</v>
      </c>
      <c r="U25" s="149">
        <f>'G-4'!M15</f>
        <v>69</v>
      </c>
      <c r="V25" s="149">
        <f>'G-4'!M16</f>
        <v>69.5</v>
      </c>
      <c r="W25" s="149">
        <f>'G-4'!M17</f>
        <v>62</v>
      </c>
      <c r="X25" s="149">
        <f>'G-4'!M18</f>
        <v>72</v>
      </c>
      <c r="Y25" s="149">
        <f>'G-4'!M19</f>
        <v>76.5</v>
      </c>
      <c r="Z25" s="149">
        <f>'G-4'!M20</f>
        <v>67</v>
      </c>
      <c r="AA25" s="149">
        <f>'G-4'!M21</f>
        <v>72.5</v>
      </c>
      <c r="AB25" s="149">
        <f>'G-4'!M22</f>
        <v>80</v>
      </c>
      <c r="AC25" s="150"/>
      <c r="AD25" s="149">
        <f>'G-4'!T10</f>
        <v>73.5</v>
      </c>
      <c r="AE25" s="149">
        <f>'G-4'!T11</f>
        <v>75.5</v>
      </c>
      <c r="AF25" s="149">
        <f>'G-4'!T12</f>
        <v>76.5</v>
      </c>
      <c r="AG25" s="149">
        <f>'G-4'!T13</f>
        <v>80.5</v>
      </c>
      <c r="AH25" s="149">
        <f>'G-4'!T14</f>
        <v>69</v>
      </c>
      <c r="AI25" s="149">
        <f>'G-4'!T15</f>
        <v>97</v>
      </c>
      <c r="AJ25" s="149">
        <f>'G-4'!T16</f>
        <v>99.5</v>
      </c>
      <c r="AK25" s="149">
        <f>'G-4'!T17</f>
        <v>120.5</v>
      </c>
      <c r="AL25" s="149">
        <f>'G-4'!T18</f>
        <v>133</v>
      </c>
      <c r="AM25" s="149">
        <f>'G-4'!T19</f>
        <v>131</v>
      </c>
      <c r="AN25" s="149">
        <f>'G-4'!T20</f>
        <v>114.5</v>
      </c>
      <c r="AO25" s="149">
        <f>'G-4'!T21</f>
        <v>114.5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304</v>
      </c>
      <c r="F26" s="149">
        <f t="shared" ref="F26:K26" si="24">C25+D25+E25+F25</f>
        <v>301</v>
      </c>
      <c r="G26" s="149">
        <f t="shared" si="24"/>
        <v>284</v>
      </c>
      <c r="H26" s="149">
        <f t="shared" si="24"/>
        <v>267</v>
      </c>
      <c r="I26" s="149">
        <f t="shared" si="24"/>
        <v>259.5</v>
      </c>
      <c r="J26" s="149">
        <f t="shared" si="24"/>
        <v>264.5</v>
      </c>
      <c r="K26" s="149">
        <f t="shared" si="24"/>
        <v>260</v>
      </c>
      <c r="L26" s="150"/>
      <c r="M26" s="149"/>
      <c r="N26" s="149"/>
      <c r="O26" s="149"/>
      <c r="P26" s="149">
        <f>M25+N25+O25+P25</f>
        <v>318.5</v>
      </c>
      <c r="Q26" s="149">
        <f t="shared" ref="Q26:AB26" si="25">N25+O25+P25+Q25</f>
        <v>331.5</v>
      </c>
      <c r="R26" s="149">
        <f t="shared" si="25"/>
        <v>335.5</v>
      </c>
      <c r="S26" s="149">
        <f t="shared" si="25"/>
        <v>354.5</v>
      </c>
      <c r="T26" s="149">
        <f t="shared" si="25"/>
        <v>352</v>
      </c>
      <c r="U26" s="149">
        <f t="shared" si="25"/>
        <v>332.5</v>
      </c>
      <c r="V26" s="149">
        <f t="shared" si="25"/>
        <v>315</v>
      </c>
      <c r="W26" s="149">
        <f t="shared" si="25"/>
        <v>279.5</v>
      </c>
      <c r="X26" s="149">
        <f t="shared" si="25"/>
        <v>272.5</v>
      </c>
      <c r="Y26" s="149">
        <f t="shared" si="25"/>
        <v>280</v>
      </c>
      <c r="Z26" s="149">
        <f t="shared" si="25"/>
        <v>277.5</v>
      </c>
      <c r="AA26" s="149">
        <f t="shared" si="25"/>
        <v>288</v>
      </c>
      <c r="AB26" s="149">
        <f t="shared" si="25"/>
        <v>296</v>
      </c>
      <c r="AC26" s="150"/>
      <c r="AD26" s="149"/>
      <c r="AE26" s="149"/>
      <c r="AF26" s="149"/>
      <c r="AG26" s="149">
        <f>AD25+AE25+AF25+AG25</f>
        <v>306</v>
      </c>
      <c r="AH26" s="149">
        <f t="shared" ref="AH26:AO26" si="26">AE25+AF25+AG25+AH25</f>
        <v>301.5</v>
      </c>
      <c r="AI26" s="149">
        <f t="shared" si="26"/>
        <v>323</v>
      </c>
      <c r="AJ26" s="149">
        <f t="shared" si="26"/>
        <v>346</v>
      </c>
      <c r="AK26" s="149">
        <f t="shared" si="26"/>
        <v>386</v>
      </c>
      <c r="AL26" s="149">
        <f t="shared" si="26"/>
        <v>450</v>
      </c>
      <c r="AM26" s="149">
        <f t="shared" si="26"/>
        <v>484</v>
      </c>
      <c r="AN26" s="149">
        <f t="shared" si="26"/>
        <v>499</v>
      </c>
      <c r="AO26" s="149">
        <f t="shared" si="26"/>
        <v>493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DIRECCIONALIDAD!J40/100</f>
        <v>0.22307692307692309</v>
      </c>
      <c r="E27" s="152"/>
      <c r="F27" s="152" t="s">
        <v>109</v>
      </c>
      <c r="G27" s="153">
        <f>DIRECCIONALIDAD!J41/100</f>
        <v>0.75384615384615383</v>
      </c>
      <c r="H27" s="152"/>
      <c r="I27" s="152" t="s">
        <v>110</v>
      </c>
      <c r="J27" s="153">
        <f>DIRECCIONALIDAD!J42/100</f>
        <v>2.3076923076923078E-2</v>
      </c>
      <c r="K27" s="154"/>
      <c r="L27" s="148"/>
      <c r="M27" s="151"/>
      <c r="N27" s="152"/>
      <c r="O27" s="152" t="s">
        <v>108</v>
      </c>
      <c r="P27" s="153">
        <f>DIRECCIONALIDAD!J43/100</f>
        <v>0.21311475409836064</v>
      </c>
      <c r="Q27" s="152"/>
      <c r="R27" s="152"/>
      <c r="S27" s="152"/>
      <c r="T27" s="152" t="s">
        <v>109</v>
      </c>
      <c r="U27" s="153">
        <f>DIRECCIONALIDAD!J44/100</f>
        <v>0.69508196721311477</v>
      </c>
      <c r="V27" s="152"/>
      <c r="W27" s="152"/>
      <c r="X27" s="152"/>
      <c r="Y27" s="152" t="s">
        <v>110</v>
      </c>
      <c r="Z27" s="153">
        <f>DIRECCIONALIDAD!J45/100</f>
        <v>9.1803278688524587E-2</v>
      </c>
      <c r="AA27" s="152"/>
      <c r="AB27" s="154"/>
      <c r="AC27" s="148"/>
      <c r="AD27" s="151"/>
      <c r="AE27" s="152" t="s">
        <v>108</v>
      </c>
      <c r="AF27" s="153">
        <f>DIRECCIONALIDAD!J46/100</f>
        <v>0.30180180180180183</v>
      </c>
      <c r="AG27" s="152"/>
      <c r="AH27" s="152"/>
      <c r="AI27" s="152"/>
      <c r="AJ27" s="152" t="s">
        <v>109</v>
      </c>
      <c r="AK27" s="153">
        <f>DIRECCIONALIDAD!J47/100</f>
        <v>0.61486486486486491</v>
      </c>
      <c r="AL27" s="152"/>
      <c r="AM27" s="152"/>
      <c r="AN27" s="152" t="s">
        <v>110</v>
      </c>
      <c r="AO27" s="155">
        <f>DIRECCIONALIDAD!J48/100</f>
        <v>8.3333333333333315E-2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3" t="s">
        <v>104</v>
      </c>
      <c r="U28" s="243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418</v>
      </c>
      <c r="C29" s="149">
        <f t="shared" ref="C29:K29" si="27">C13+C17+C21+C25</f>
        <v>446</v>
      </c>
      <c r="D29" s="149">
        <f t="shared" si="27"/>
        <v>363.5</v>
      </c>
      <c r="E29" s="149">
        <f t="shared" si="27"/>
        <v>369.5</v>
      </c>
      <c r="F29" s="149">
        <f t="shared" si="27"/>
        <v>308.5</v>
      </c>
      <c r="G29" s="149">
        <f t="shared" si="27"/>
        <v>307.5</v>
      </c>
      <c r="H29" s="149">
        <f t="shared" si="27"/>
        <v>292.5</v>
      </c>
      <c r="I29" s="149">
        <f t="shared" si="27"/>
        <v>260</v>
      </c>
      <c r="J29" s="149">
        <f t="shared" si="27"/>
        <v>281</v>
      </c>
      <c r="K29" s="149">
        <f t="shared" si="27"/>
        <v>264</v>
      </c>
      <c r="L29" s="150"/>
      <c r="M29" s="149">
        <f>M13+M17+M21+M25</f>
        <v>289</v>
      </c>
      <c r="N29" s="149">
        <f t="shared" ref="N29:AB29" si="28">N13+N17+N21+N25</f>
        <v>304.5</v>
      </c>
      <c r="O29" s="149">
        <f t="shared" si="28"/>
        <v>307</v>
      </c>
      <c r="P29" s="149">
        <f t="shared" si="28"/>
        <v>336</v>
      </c>
      <c r="Q29" s="149">
        <f t="shared" si="28"/>
        <v>372.5</v>
      </c>
      <c r="R29" s="149">
        <f t="shared" si="28"/>
        <v>390.5</v>
      </c>
      <c r="S29" s="149">
        <f t="shared" si="28"/>
        <v>409.5</v>
      </c>
      <c r="T29" s="149">
        <f t="shared" si="28"/>
        <v>373</v>
      </c>
      <c r="U29" s="149">
        <f t="shared" si="28"/>
        <v>366</v>
      </c>
      <c r="V29" s="149">
        <f t="shared" si="28"/>
        <v>354.5</v>
      </c>
      <c r="W29" s="149">
        <f t="shared" si="28"/>
        <v>267.5</v>
      </c>
      <c r="X29" s="149">
        <f t="shared" si="28"/>
        <v>303</v>
      </c>
      <c r="Y29" s="149">
        <f t="shared" si="28"/>
        <v>317</v>
      </c>
      <c r="Z29" s="149">
        <f t="shared" si="28"/>
        <v>275</v>
      </c>
      <c r="AA29" s="149">
        <f t="shared" si="28"/>
        <v>273.5</v>
      </c>
      <c r="AB29" s="149">
        <f t="shared" si="28"/>
        <v>295.5</v>
      </c>
      <c r="AC29" s="150"/>
      <c r="AD29" s="149">
        <f>AD13+AD17+AD21+AD25</f>
        <v>316</v>
      </c>
      <c r="AE29" s="149">
        <f t="shared" ref="AE29:AO29" si="29">AE13+AE17+AE21+AE25</f>
        <v>331.5</v>
      </c>
      <c r="AF29" s="149">
        <f t="shared" si="29"/>
        <v>344</v>
      </c>
      <c r="AG29" s="149">
        <f t="shared" si="29"/>
        <v>363.5</v>
      </c>
      <c r="AH29" s="149">
        <f t="shared" si="29"/>
        <v>354</v>
      </c>
      <c r="AI29" s="149">
        <f t="shared" si="29"/>
        <v>398.5</v>
      </c>
      <c r="AJ29" s="149">
        <f t="shared" si="29"/>
        <v>427</v>
      </c>
      <c r="AK29" s="149">
        <f t="shared" si="29"/>
        <v>455</v>
      </c>
      <c r="AL29" s="149">
        <f t="shared" si="29"/>
        <v>476.5</v>
      </c>
      <c r="AM29" s="149">
        <f t="shared" si="29"/>
        <v>433</v>
      </c>
      <c r="AN29" s="149">
        <f t="shared" si="29"/>
        <v>413.5</v>
      </c>
      <c r="AO29" s="149">
        <f t="shared" si="29"/>
        <v>384.5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1597</v>
      </c>
      <c r="F30" s="149">
        <f t="shared" ref="F30:K30" si="30">C29+D29+E29+F29</f>
        <v>1487.5</v>
      </c>
      <c r="G30" s="149">
        <f t="shared" si="30"/>
        <v>1349</v>
      </c>
      <c r="H30" s="149">
        <f t="shared" si="30"/>
        <v>1278</v>
      </c>
      <c r="I30" s="149">
        <f t="shared" si="30"/>
        <v>1168.5</v>
      </c>
      <c r="J30" s="149">
        <f t="shared" si="30"/>
        <v>1141</v>
      </c>
      <c r="K30" s="149">
        <f t="shared" si="30"/>
        <v>1097.5</v>
      </c>
      <c r="L30" s="150"/>
      <c r="M30" s="149"/>
      <c r="N30" s="149"/>
      <c r="O30" s="149"/>
      <c r="P30" s="149">
        <f>M29+N29+O29+P29</f>
        <v>1236.5</v>
      </c>
      <c r="Q30" s="149">
        <f t="shared" ref="Q30:AB30" si="31">N29+O29+P29+Q29</f>
        <v>1320</v>
      </c>
      <c r="R30" s="149">
        <f t="shared" si="31"/>
        <v>1406</v>
      </c>
      <c r="S30" s="149">
        <f t="shared" si="31"/>
        <v>1508.5</v>
      </c>
      <c r="T30" s="149">
        <f t="shared" si="31"/>
        <v>1545.5</v>
      </c>
      <c r="U30" s="149">
        <f t="shared" si="31"/>
        <v>1539</v>
      </c>
      <c r="V30" s="149">
        <f t="shared" si="31"/>
        <v>1503</v>
      </c>
      <c r="W30" s="149">
        <f t="shared" si="31"/>
        <v>1361</v>
      </c>
      <c r="X30" s="149">
        <f t="shared" si="31"/>
        <v>1291</v>
      </c>
      <c r="Y30" s="149">
        <f t="shared" si="31"/>
        <v>1242</v>
      </c>
      <c r="Z30" s="149">
        <f t="shared" si="31"/>
        <v>1162.5</v>
      </c>
      <c r="AA30" s="149">
        <f t="shared" si="31"/>
        <v>1168.5</v>
      </c>
      <c r="AB30" s="149">
        <f t="shared" si="31"/>
        <v>1161</v>
      </c>
      <c r="AC30" s="150"/>
      <c r="AD30" s="149"/>
      <c r="AE30" s="149"/>
      <c r="AF30" s="149"/>
      <c r="AG30" s="149">
        <f>AD29+AE29+AF29+AG29</f>
        <v>1355</v>
      </c>
      <c r="AH30" s="149">
        <f t="shared" ref="AH30:AO30" si="32">AE29+AF29+AG29+AH29</f>
        <v>1393</v>
      </c>
      <c r="AI30" s="149">
        <f t="shared" si="32"/>
        <v>1460</v>
      </c>
      <c r="AJ30" s="149">
        <f t="shared" si="32"/>
        <v>1543</v>
      </c>
      <c r="AK30" s="149">
        <f t="shared" si="32"/>
        <v>1634.5</v>
      </c>
      <c r="AL30" s="149">
        <f t="shared" si="32"/>
        <v>1757</v>
      </c>
      <c r="AM30" s="149">
        <f t="shared" si="32"/>
        <v>1791.5</v>
      </c>
      <c r="AN30" s="149">
        <f t="shared" si="32"/>
        <v>1778</v>
      </c>
      <c r="AO30" s="149">
        <f t="shared" si="32"/>
        <v>1707.5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4"/>
      <c r="R32" s="244"/>
      <c r="S32" s="244"/>
      <c r="T32" s="244"/>
      <c r="U32" s="244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2017-09-19T20:50:15Z</dcterms:modified>
</cp:coreProperties>
</file>